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24226"/>
  <mc:AlternateContent xmlns:mc="http://schemas.openxmlformats.org/markup-compatibility/2006">
    <mc:Choice Requires="x15">
      <x15ac:absPath xmlns:x15ac="http://schemas.microsoft.com/office/spreadsheetml/2010/11/ac" url="\\NMENV\ServerShares$\EPD\AQB\Permitting\Technical Services\16 - AQB Website\Forms\"/>
    </mc:Choice>
  </mc:AlternateContent>
  <xr:revisionPtr revIDLastSave="0" documentId="13_ncr:1_{4AF8548D-04FA-4EB3-A6A4-82D933210020}" xr6:coauthVersionLast="47" xr6:coauthVersionMax="47" xr10:uidLastSave="{00000000-0000-0000-0000-000000000000}"/>
  <bookViews>
    <workbookView xWindow="-21720" yWindow="1020" windowWidth="21840" windowHeight="13140" xr2:uid="{00000000-000D-0000-FFFF-FFFF00000000}"/>
  </bookViews>
  <sheets>
    <sheet name="Replacement Verification" sheetId="2" r:id="rId1"/>
  </sheets>
  <definedNames>
    <definedName name="_xlnm.Print_Area" localSheetId="0">'Replacement Verification'!$A$1:$I$51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46" i="2" l="1"/>
  <c r="E25" i="2"/>
  <c r="D38" i="2" s="1"/>
  <c r="H51" i="2"/>
  <c r="H49" i="2"/>
  <c r="H48" i="2"/>
  <c r="H47" i="2"/>
  <c r="H50" i="2"/>
  <c r="H45" i="2"/>
  <c r="H42" i="2"/>
  <c r="H43" i="2"/>
  <c r="E24" i="2" s="1"/>
  <c r="H44" i="2"/>
  <c r="D37" i="2" l="1"/>
  <c r="F25" i="2"/>
  <c r="N5" i="2" s="1"/>
  <c r="E38" i="2" s="1"/>
  <c r="F24" i="2"/>
  <c r="F37" i="2" s="1"/>
  <c r="F38" i="2" l="1"/>
  <c r="N4" i="2"/>
  <c r="N6" i="2" l="1"/>
  <c r="E37" i="2"/>
  <c r="H1" i="2" l="1"/>
  <c r="G24" i="2"/>
</calcChain>
</file>

<file path=xl/sharedStrings.xml><?xml version="1.0" encoding="utf-8"?>
<sst xmlns="http://schemas.openxmlformats.org/spreadsheetml/2006/main" count="64" uniqueCount="57">
  <si>
    <t>feet</t>
  </si>
  <si>
    <t>ft/sec</t>
  </si>
  <si>
    <t>lb/hr</t>
  </si>
  <si>
    <t>Btu/lb-°F</t>
  </si>
  <si>
    <t>g  -  gravitational constant</t>
  </si>
  <si>
    <t>c  -  specific heat of exhaust</t>
  </si>
  <si>
    <t>ft/sec2</t>
  </si>
  <si>
    <t>Date:</t>
  </si>
  <si>
    <t>Facility Name:</t>
  </si>
  <si>
    <t>Unit No.</t>
  </si>
  <si>
    <t>Unit Make &amp; Model:</t>
  </si>
  <si>
    <t>Velocity (fps)</t>
  </si>
  <si>
    <t>Stack Height (f)</t>
  </si>
  <si>
    <t>Engine</t>
  </si>
  <si>
    <t>Plume Energy, Existing Engine 1</t>
  </si>
  <si>
    <r>
      <t>[(g) x (h</t>
    </r>
    <r>
      <rPr>
        <vertAlign val="subscript"/>
        <sz val="10"/>
        <rFont val="Arial"/>
        <family val="2"/>
      </rPr>
      <t>1</t>
    </r>
    <r>
      <rPr>
        <sz val="10"/>
        <rFont val="Arial"/>
        <family val="2"/>
      </rPr>
      <t>) + (v</t>
    </r>
    <r>
      <rPr>
        <vertAlign val="subscript"/>
        <sz val="10"/>
        <rFont val="Arial"/>
        <family val="2"/>
      </rPr>
      <t>1</t>
    </r>
    <r>
      <rPr>
        <sz val="10"/>
        <rFont val="Arial"/>
        <family val="2"/>
      </rPr>
      <t>)</t>
    </r>
    <r>
      <rPr>
        <vertAlign val="superscript"/>
        <sz val="10"/>
        <rFont val="Arial"/>
        <family val="2"/>
      </rPr>
      <t>2</t>
    </r>
    <r>
      <rPr>
        <sz val="10"/>
        <rFont val="Arial"/>
        <family val="2"/>
      </rPr>
      <t>/2 + (c) x (T</t>
    </r>
    <r>
      <rPr>
        <vertAlign val="subscript"/>
        <sz val="10"/>
        <rFont val="Arial"/>
        <family val="2"/>
      </rPr>
      <t>1</t>
    </r>
    <r>
      <rPr>
        <sz val="10"/>
        <rFont val="Arial"/>
        <family val="2"/>
      </rPr>
      <t>)]/(q</t>
    </r>
    <r>
      <rPr>
        <vertAlign val="subscript"/>
        <sz val="10"/>
        <rFont val="Arial"/>
        <family val="2"/>
      </rPr>
      <t>1</t>
    </r>
    <r>
      <rPr>
        <sz val="10"/>
        <rFont val="Arial"/>
        <family val="2"/>
      </rPr>
      <t>)</t>
    </r>
  </si>
  <si>
    <r>
      <t>[(g) x (h</t>
    </r>
    <r>
      <rPr>
        <vertAlign val="subscript"/>
        <sz val="10"/>
        <rFont val="Arial"/>
        <family val="2"/>
      </rPr>
      <t>2</t>
    </r>
    <r>
      <rPr>
        <sz val="10"/>
        <rFont val="Arial"/>
        <family val="2"/>
      </rPr>
      <t>) + (v</t>
    </r>
    <r>
      <rPr>
        <vertAlign val="subscript"/>
        <sz val="10"/>
        <rFont val="Arial"/>
        <family val="2"/>
      </rPr>
      <t>2</t>
    </r>
    <r>
      <rPr>
        <sz val="10"/>
        <rFont val="Arial"/>
        <family val="2"/>
      </rPr>
      <t>)</t>
    </r>
    <r>
      <rPr>
        <vertAlign val="superscript"/>
        <sz val="10"/>
        <rFont val="Arial"/>
        <family val="2"/>
      </rPr>
      <t>2</t>
    </r>
    <r>
      <rPr>
        <sz val="10"/>
        <rFont val="Arial"/>
        <family val="2"/>
      </rPr>
      <t>/2 + (c) x (T</t>
    </r>
    <r>
      <rPr>
        <vertAlign val="subscript"/>
        <sz val="10"/>
        <rFont val="Arial"/>
        <family val="2"/>
      </rPr>
      <t>2</t>
    </r>
    <r>
      <rPr>
        <sz val="10"/>
        <rFont val="Arial"/>
        <family val="2"/>
      </rPr>
      <t>)]/(q</t>
    </r>
    <r>
      <rPr>
        <vertAlign val="subscript"/>
        <sz val="10"/>
        <rFont val="Arial"/>
        <family val="2"/>
      </rPr>
      <t>2</t>
    </r>
    <r>
      <rPr>
        <sz val="10"/>
        <rFont val="Arial"/>
        <family val="2"/>
      </rPr>
      <t>)</t>
    </r>
  </si>
  <si>
    <r>
      <t>h</t>
    </r>
    <r>
      <rPr>
        <vertAlign val="subscript"/>
        <sz val="10"/>
        <rFont val="Arial"/>
        <family val="2"/>
      </rPr>
      <t xml:space="preserve">1 </t>
    </r>
    <r>
      <rPr>
        <sz val="10"/>
        <rFont val="Arial"/>
        <family val="2"/>
      </rPr>
      <t xml:space="preserve"> -  existing stack height, feet</t>
    </r>
  </si>
  <si>
    <r>
      <t>v</t>
    </r>
    <r>
      <rPr>
        <vertAlign val="subscript"/>
        <sz val="10"/>
        <rFont val="Arial"/>
        <family val="2"/>
      </rPr>
      <t>1</t>
    </r>
    <r>
      <rPr>
        <sz val="10"/>
        <rFont val="Arial"/>
        <family val="2"/>
      </rPr>
      <t xml:space="preserve">  -  exhaust velocity, existing engine, feet per second</t>
    </r>
  </si>
  <si>
    <r>
      <t>h</t>
    </r>
    <r>
      <rPr>
        <vertAlign val="subscript"/>
        <sz val="10"/>
        <rFont val="Arial"/>
        <family val="2"/>
      </rPr>
      <t>2</t>
    </r>
    <r>
      <rPr>
        <sz val="10"/>
        <rFont val="Arial"/>
        <family val="2"/>
      </rPr>
      <t xml:space="preserve">  -  replacement stack height, feet</t>
    </r>
  </si>
  <si>
    <r>
      <t>v</t>
    </r>
    <r>
      <rPr>
        <vertAlign val="subscript"/>
        <sz val="10"/>
        <rFont val="Arial"/>
        <family val="2"/>
      </rPr>
      <t>2</t>
    </r>
    <r>
      <rPr>
        <sz val="10"/>
        <rFont val="Arial"/>
        <family val="2"/>
      </rPr>
      <t xml:space="preserve">  -  exhaust velocity, replacement engine, feet per second</t>
    </r>
  </si>
  <si>
    <t>Enter Plume Energy Equation Variables Here</t>
  </si>
  <si>
    <t>&lt;- Must be True!</t>
  </si>
  <si>
    <r>
      <t>Exhaust Temp (</t>
    </r>
    <r>
      <rPr>
        <sz val="10"/>
        <rFont val="Times New Roman"/>
        <family val="1"/>
      </rPr>
      <t>°</t>
    </r>
    <r>
      <rPr>
        <sz val="10"/>
        <rFont val="Arial"/>
      </rPr>
      <t>F)</t>
    </r>
  </si>
  <si>
    <r>
      <t>T</t>
    </r>
    <r>
      <rPr>
        <vertAlign val="subscript"/>
        <sz val="10"/>
        <rFont val="Arial"/>
        <family val="2"/>
      </rPr>
      <t>1</t>
    </r>
    <r>
      <rPr>
        <sz val="10"/>
        <rFont val="Arial"/>
        <family val="2"/>
      </rPr>
      <t xml:space="preserve">  -  absolute temperature of exhaust, existing engine (K) = degree F + 460</t>
    </r>
  </si>
  <si>
    <r>
      <t>T</t>
    </r>
    <r>
      <rPr>
        <vertAlign val="subscript"/>
        <sz val="10"/>
        <rFont val="Arial"/>
        <family val="2"/>
      </rPr>
      <t>2</t>
    </r>
    <r>
      <rPr>
        <sz val="10"/>
        <rFont val="Arial"/>
        <family val="2"/>
      </rPr>
      <t xml:space="preserve">  -  absolute temperature of exhaust, replacement engine (K) = degree F + 460</t>
    </r>
  </si>
  <si>
    <t>Company Name:</t>
  </si>
  <si>
    <t>Replacement</t>
  </si>
  <si>
    <t>Plume Energy, Replacement Engine 2</t>
  </si>
  <si>
    <t>Existing</t>
  </si>
  <si>
    <t>Must be &lt;=</t>
  </si>
  <si>
    <t xml:space="preserve">Must be &lt;= </t>
  </si>
  <si>
    <t>Rankine</t>
  </si>
  <si>
    <r>
      <t>Note</t>
    </r>
    <r>
      <rPr>
        <sz val="10"/>
        <rFont val="Arial"/>
      </rPr>
      <t xml:space="preserve">:  This spreadsheet is only to be used for permits that have a general condition titled 'Short Term Engine Replacement', to verify whether or not the replacement engine qualifies as a "replacement engine" under this General Condition.   Enter any facility notes here: </t>
    </r>
  </si>
  <si>
    <r>
      <t>q</t>
    </r>
    <r>
      <rPr>
        <vertAlign val="subscript"/>
        <sz val="10"/>
        <rFont val="Arial"/>
        <family val="2"/>
      </rPr>
      <t>1NOx</t>
    </r>
    <r>
      <rPr>
        <sz val="10"/>
        <rFont val="Arial"/>
        <family val="2"/>
      </rPr>
      <t xml:space="preserve">  -  permitted allowable emission rate, existing engine, lbs/hour</t>
    </r>
  </si>
  <si>
    <r>
      <t>q</t>
    </r>
    <r>
      <rPr>
        <vertAlign val="subscript"/>
        <sz val="10"/>
        <rFont val="Arial"/>
        <family val="2"/>
      </rPr>
      <t>1CO</t>
    </r>
    <r>
      <rPr>
        <sz val="10"/>
        <rFont val="Arial"/>
        <family val="2"/>
      </rPr>
      <t xml:space="preserve">  -  permitted allowable emission rate, existing engine, lbs/hour</t>
    </r>
  </si>
  <si>
    <r>
      <t>q</t>
    </r>
    <r>
      <rPr>
        <vertAlign val="subscript"/>
        <sz val="10"/>
        <rFont val="Arial"/>
        <family val="2"/>
      </rPr>
      <t>2CO</t>
    </r>
    <r>
      <rPr>
        <sz val="10"/>
        <rFont val="Arial"/>
        <family val="2"/>
      </rPr>
      <t xml:space="preserve">  -  manufacturer’s potential emission rate, replacement engine, lbs/hour</t>
    </r>
  </si>
  <si>
    <t>Do Not Delete</t>
  </si>
  <si>
    <t>NOx</t>
  </si>
  <si>
    <t>CO</t>
  </si>
  <si>
    <t>NOx and CO</t>
  </si>
  <si>
    <t>Enter data only in the yellow fields.</t>
  </si>
  <si>
    <r>
      <t xml:space="preserve">Calculated </t>
    </r>
    <r>
      <rPr>
        <b/>
        <sz val="10"/>
        <rFont val="Arial"/>
        <family val="2"/>
      </rPr>
      <t>NOx</t>
    </r>
    <r>
      <rPr>
        <sz val="10"/>
        <rFont val="Arial"/>
      </rPr>
      <t xml:space="preserve"> Plume Energy</t>
    </r>
  </si>
  <si>
    <r>
      <t xml:space="preserve">Calculated </t>
    </r>
    <r>
      <rPr>
        <b/>
        <sz val="10"/>
        <rFont val="Arial"/>
        <family val="2"/>
      </rPr>
      <t>CO</t>
    </r>
    <r>
      <rPr>
        <sz val="10"/>
        <rFont val="Arial"/>
      </rPr>
      <t xml:space="preserve"> Plume Energy</t>
    </r>
  </si>
  <si>
    <t>Equation used to determine 'existing' and 'replacement' plume energy (do not enter data here):</t>
  </si>
  <si>
    <r>
      <t>q</t>
    </r>
    <r>
      <rPr>
        <vertAlign val="subscript"/>
        <sz val="10"/>
        <rFont val="Arial"/>
        <family val="2"/>
      </rPr>
      <t>2NOx</t>
    </r>
    <r>
      <rPr>
        <sz val="10"/>
        <rFont val="Arial"/>
        <family val="2"/>
      </rPr>
      <t xml:space="preserve">  -  manufacturer’s potential emission rate, replacement engine, lbs/hour</t>
    </r>
  </si>
  <si>
    <t>&lt;- Must Be True!</t>
  </si>
  <si>
    <t>Logic Used In Spreadsheet</t>
  </si>
  <si>
    <r>
      <t xml:space="preserve">Allowable/potential </t>
    </r>
    <r>
      <rPr>
        <b/>
        <sz val="10"/>
        <rFont val="Arial"/>
        <family val="2"/>
      </rPr>
      <t>CO</t>
    </r>
    <r>
      <rPr>
        <sz val="10"/>
        <rFont val="Arial"/>
      </rPr>
      <t xml:space="preserve"> Emission Rate (lb/hr)</t>
    </r>
  </si>
  <si>
    <r>
      <t xml:space="preserve">Allowable/potential </t>
    </r>
    <r>
      <rPr>
        <b/>
        <sz val="10"/>
        <rFont val="Arial"/>
        <family val="2"/>
      </rPr>
      <t>NOx</t>
    </r>
    <r>
      <rPr>
        <sz val="10"/>
        <rFont val="Arial"/>
      </rPr>
      <t xml:space="preserve"> Emission Rate (lb/hr)</t>
    </r>
  </si>
  <si>
    <t>Version: 4/25/11</t>
  </si>
  <si>
    <t>Change Log – Do not submit this page with your application.</t>
  </si>
  <si>
    <t>If you are using a form older than the most current form posted on the website, you are required to incorporate the changes listed.</t>
  </si>
  <si>
    <t xml:space="preserve">Periodically, AQB will announce when older form versions will no longer be accepted.  </t>
  </si>
  <si>
    <t>Version Date</t>
  </si>
  <si>
    <t>Changes Incorporated</t>
  </si>
  <si>
    <t>Current version of this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</si>
</sst>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8"/>
      <name val="Arial"/>
    </font>
    <font>
      <sz val="10"/>
      <color indexed="17"/>
      <name val="Arial"/>
    </font>
    <font>
      <b/>
      <sz val="10"/>
      <name val="Arial"/>
      <family val="2"/>
    </font>
    <font>
      <b/>
      <sz val="10"/>
      <color indexed="10"/>
      <name val="Arial"/>
      <family val="2"/>
    </font>
    <font>
      <b/>
      <sz val="10"/>
      <color indexed="17"/>
      <name val="Arial"/>
      <family val="2"/>
    </font>
    <font>
      <sz val="10"/>
      <name val="Arial"/>
      <family val="2"/>
    </font>
    <font>
      <b/>
      <sz val="24"/>
      <color indexed="10"/>
      <name val="Arial"/>
      <family val="2"/>
    </font>
    <font>
      <vertAlign val="subscript"/>
      <sz val="10"/>
      <name val="Arial"/>
      <family val="2"/>
    </font>
    <font>
      <vertAlign val="superscript"/>
      <sz val="10"/>
      <name val="Arial"/>
      <family val="2"/>
    </font>
    <font>
      <sz val="10"/>
      <name val="Times New Roman"/>
      <family val="1"/>
    </font>
    <font>
      <sz val="10"/>
      <color indexed="55"/>
      <name val="Arial"/>
    </font>
    <font>
      <sz val="10"/>
      <color indexed="10"/>
      <name val="Arial"/>
    </font>
    <font>
      <sz val="10"/>
      <color rgb="FFFF0000"/>
      <name val="Arial"/>
      <family val="2"/>
    </font>
  </fonts>
  <fills count="4">
    <fill>
      <patternFill patternType="none"/>
    </fill>
    <fill>
      <patternFill patternType="gray125"/>
    </fill>
    <fill>
      <patternFill patternType="solid">
        <fgColor indexed="43"/>
        <bgColor indexed="64"/>
      </patternFill>
    </fill>
    <fill>
      <patternFill patternType="solid">
        <fgColor theme="0" tint="-0.14999847407452621"/>
        <bgColor indexed="64"/>
      </patternFill>
    </fill>
  </fills>
  <borders count="47">
    <border>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21">
    <xf numFmtId="0" fontId="0" fillId="0" borderId="0" xfId="0"/>
    <xf numFmtId="0" fontId="0" fillId="0" borderId="0" xfId="0" applyBorder="1"/>
    <xf numFmtId="0" fontId="0" fillId="0" borderId="0" xfId="0" applyProtection="1"/>
    <xf numFmtId="0" fontId="4" fillId="0" borderId="0" xfId="0" applyFont="1" applyProtection="1"/>
    <xf numFmtId="0" fontId="0" fillId="0" borderId="1" xfId="0" applyBorder="1" applyProtection="1"/>
    <xf numFmtId="0" fontId="0" fillId="0" borderId="2" xfId="0" applyBorder="1" applyProtection="1"/>
    <xf numFmtId="0" fontId="0" fillId="0" borderId="3" xfId="0" applyBorder="1" applyProtection="1"/>
    <xf numFmtId="0" fontId="0" fillId="0" borderId="0" xfId="0" applyBorder="1" applyProtection="1"/>
    <xf numFmtId="0" fontId="0" fillId="0" borderId="4" xfId="0" applyBorder="1" applyProtection="1"/>
    <xf numFmtId="0" fontId="6" fillId="0" borderId="5" xfId="0" applyFont="1" applyBorder="1" applyProtection="1"/>
    <xf numFmtId="0" fontId="6" fillId="0" borderId="6" xfId="0" applyFont="1" applyBorder="1" applyProtection="1"/>
    <xf numFmtId="0" fontId="6" fillId="0" borderId="7" xfId="0" applyFont="1" applyBorder="1" applyProtection="1"/>
    <xf numFmtId="0" fontId="6" fillId="0" borderId="8" xfId="0" applyFont="1" applyBorder="1" applyProtection="1"/>
    <xf numFmtId="0" fontId="6" fillId="0" borderId="9" xfId="0" applyFont="1" applyBorder="1" applyProtection="1"/>
    <xf numFmtId="0" fontId="6" fillId="0" borderId="10" xfId="0" applyFont="1" applyBorder="1" applyProtection="1"/>
    <xf numFmtId="0" fontId="0" fillId="0" borderId="4" xfId="0" applyBorder="1"/>
    <xf numFmtId="0" fontId="6" fillId="0" borderId="7" xfId="0" applyFont="1" applyBorder="1" applyAlignment="1" applyProtection="1">
      <alignment horizontal="center"/>
    </xf>
    <xf numFmtId="0" fontId="6" fillId="0" borderId="3" xfId="0" applyFont="1" applyBorder="1" applyAlignment="1" applyProtection="1">
      <alignment horizontal="right"/>
    </xf>
    <xf numFmtId="0" fontId="6" fillId="0" borderId="0" xfId="0" applyFont="1" applyBorder="1" applyAlignment="1" applyProtection="1">
      <alignment horizontal="right"/>
    </xf>
    <xf numFmtId="0" fontId="3" fillId="0" borderId="0" xfId="0" applyFont="1" applyBorder="1" applyAlignment="1" applyProtection="1">
      <alignment horizontal="center"/>
    </xf>
    <xf numFmtId="0" fontId="6" fillId="0" borderId="0" xfId="0" applyFont="1" applyBorder="1" applyAlignment="1" applyProtection="1">
      <alignment horizontal="left"/>
    </xf>
    <xf numFmtId="0" fontId="6" fillId="0" borderId="4" xfId="0" applyFont="1" applyBorder="1" applyAlignment="1" applyProtection="1">
      <alignment horizontal="left"/>
    </xf>
    <xf numFmtId="0" fontId="6" fillId="0" borderId="2" xfId="0" applyFont="1" applyBorder="1" applyAlignment="1" applyProtection="1">
      <alignment horizontal="center"/>
    </xf>
    <xf numFmtId="0" fontId="6" fillId="0" borderId="9" xfId="0" applyFont="1" applyBorder="1" applyAlignment="1" applyProtection="1">
      <alignment horizontal="center"/>
    </xf>
    <xf numFmtId="0" fontId="6" fillId="0" borderId="11" xfId="0" applyFont="1" applyBorder="1" applyAlignment="1" applyProtection="1">
      <alignment horizontal="left"/>
    </xf>
    <xf numFmtId="0" fontId="6" fillId="0" borderId="12" xfId="0" applyFont="1" applyBorder="1" applyAlignment="1" applyProtection="1">
      <alignment horizontal="left"/>
    </xf>
    <xf numFmtId="0" fontId="6" fillId="0" borderId="8" xfId="0" applyFont="1" applyBorder="1" applyAlignment="1" applyProtection="1">
      <alignment horizontal="left"/>
    </xf>
    <xf numFmtId="0" fontId="6" fillId="0" borderId="13" xfId="0" applyFont="1" applyBorder="1" applyAlignment="1" applyProtection="1">
      <alignment horizontal="right"/>
    </xf>
    <xf numFmtId="0" fontId="6" fillId="0" borderId="14" xfId="0" applyFont="1" applyBorder="1" applyAlignment="1" applyProtection="1">
      <alignment horizontal="right"/>
    </xf>
    <xf numFmtId="0" fontId="6" fillId="0" borderId="15" xfId="0" applyFont="1" applyBorder="1" applyAlignment="1" applyProtection="1">
      <alignment horizontal="right"/>
    </xf>
    <xf numFmtId="0" fontId="6" fillId="0" borderId="5" xfId="0" applyFont="1" applyBorder="1" applyAlignment="1" applyProtection="1">
      <alignment horizontal="center"/>
    </xf>
    <xf numFmtId="0" fontId="0" fillId="0" borderId="7" xfId="0" applyBorder="1"/>
    <xf numFmtId="0" fontId="0" fillId="0" borderId="9" xfId="0" applyBorder="1"/>
    <xf numFmtId="0" fontId="6" fillId="0" borderId="16" xfId="0" applyFont="1" applyBorder="1" applyProtection="1"/>
    <xf numFmtId="0" fontId="6" fillId="0" borderId="17" xfId="0" applyFont="1" applyBorder="1" applyAlignment="1" applyProtection="1">
      <alignment horizontal="right"/>
    </xf>
    <xf numFmtId="0" fontId="5" fillId="2" borderId="5" xfId="0" applyFont="1" applyFill="1" applyBorder="1" applyProtection="1">
      <protection locked="0"/>
    </xf>
    <xf numFmtId="0" fontId="5" fillId="2" borderId="5" xfId="0" applyFont="1" applyFill="1" applyBorder="1" applyAlignment="1" applyProtection="1">
      <alignment horizontal="right"/>
      <protection locked="0"/>
    </xf>
    <xf numFmtId="0" fontId="5" fillId="2" borderId="7" xfId="0" applyFont="1" applyFill="1" applyBorder="1" applyProtection="1">
      <protection locked="0"/>
    </xf>
    <xf numFmtId="0" fontId="0" fillId="2" borderId="0" xfId="0" applyFill="1" applyBorder="1" applyProtection="1"/>
    <xf numFmtId="0" fontId="11" fillId="0" borderId="0" xfId="0" applyFont="1" applyBorder="1" applyProtection="1"/>
    <xf numFmtId="0" fontId="12" fillId="2" borderId="0" xfId="0" applyFont="1" applyFill="1" applyBorder="1" applyAlignment="1" applyProtection="1">
      <alignment horizontal="center"/>
    </xf>
    <xf numFmtId="0" fontId="6" fillId="0" borderId="3" xfId="0" applyFont="1" applyBorder="1" applyProtection="1"/>
    <xf numFmtId="0" fontId="4" fillId="3" borderId="18" xfId="0" applyFont="1" applyFill="1" applyBorder="1" applyProtection="1"/>
    <xf numFmtId="0" fontId="0" fillId="3" borderId="19" xfId="0" applyFill="1" applyBorder="1" applyProtection="1"/>
    <xf numFmtId="0" fontId="0" fillId="3" borderId="20" xfId="0" applyFill="1" applyBorder="1" applyProtection="1"/>
    <xf numFmtId="0" fontId="4" fillId="3" borderId="21" xfId="0" applyFont="1" applyFill="1" applyBorder="1" applyProtection="1"/>
    <xf numFmtId="0" fontId="0" fillId="3" borderId="22" xfId="0" applyFill="1" applyBorder="1" applyProtection="1"/>
    <xf numFmtId="0" fontId="0" fillId="3" borderId="23" xfId="0" applyFill="1" applyBorder="1" applyProtection="1"/>
    <xf numFmtId="0" fontId="4" fillId="3" borderId="24" xfId="0" applyFont="1" applyFill="1" applyBorder="1" applyProtection="1"/>
    <xf numFmtId="0" fontId="6" fillId="3" borderId="16" xfId="0" applyFont="1" applyFill="1" applyBorder="1" applyProtection="1"/>
    <xf numFmtId="0" fontId="0" fillId="3" borderId="17" xfId="0" applyFill="1" applyBorder="1" applyProtection="1"/>
    <xf numFmtId="0" fontId="4" fillId="3" borderId="25" xfId="0" applyFont="1" applyFill="1" applyBorder="1" applyAlignment="1" applyProtection="1">
      <alignment horizontal="center"/>
    </xf>
    <xf numFmtId="0" fontId="4" fillId="3" borderId="26" xfId="0" applyFont="1" applyFill="1" applyBorder="1" applyAlignment="1" applyProtection="1">
      <alignment horizontal="center"/>
    </xf>
    <xf numFmtId="0" fontId="4" fillId="3" borderId="27" xfId="0" applyFont="1" applyFill="1" applyBorder="1" applyAlignment="1" applyProtection="1">
      <alignment horizontal="center"/>
    </xf>
    <xf numFmtId="0" fontId="13" fillId="0" borderId="28" xfId="0" applyFont="1" applyBorder="1" applyAlignment="1" applyProtection="1">
      <alignment horizontal="center"/>
    </xf>
    <xf numFmtId="0" fontId="2" fillId="2" borderId="28" xfId="0" applyFont="1" applyFill="1" applyBorder="1" applyAlignment="1" applyProtection="1">
      <alignment horizontal="left"/>
      <protection locked="0"/>
    </xf>
    <xf numFmtId="0" fontId="2" fillId="2" borderId="29" xfId="0" applyFont="1" applyFill="1" applyBorder="1" applyAlignment="1" applyProtection="1">
      <alignment horizontal="left"/>
      <protection locked="0"/>
    </xf>
    <xf numFmtId="0" fontId="2" fillId="2" borderId="30" xfId="0" applyFont="1" applyFill="1" applyBorder="1" applyAlignment="1" applyProtection="1">
      <alignment horizontal="left"/>
      <protection locked="0"/>
    </xf>
    <xf numFmtId="0" fontId="0" fillId="0" borderId="31" xfId="0" applyBorder="1" applyAlignment="1" applyProtection="1">
      <alignment horizontal="center"/>
    </xf>
    <xf numFmtId="0" fontId="0" fillId="0" borderId="32" xfId="0" applyBorder="1" applyAlignment="1" applyProtection="1">
      <alignment horizontal="center"/>
    </xf>
    <xf numFmtId="0" fontId="5" fillId="2" borderId="37" xfId="0" applyFont="1" applyFill="1" applyBorder="1" applyAlignment="1" applyProtection="1">
      <alignment horizontal="left" vertical="top" wrapText="1" indent="1"/>
      <protection locked="0"/>
    </xf>
    <xf numFmtId="0" fontId="0" fillId="2" borderId="38" xfId="0" applyFill="1" applyBorder="1" applyAlignment="1" applyProtection="1">
      <alignment horizontal="left" vertical="top" wrapText="1" indent="1"/>
      <protection locked="0"/>
    </xf>
    <xf numFmtId="0" fontId="0" fillId="2" borderId="39" xfId="0" applyFill="1" applyBorder="1" applyAlignment="1" applyProtection="1">
      <alignment horizontal="left" vertical="top" wrapText="1" indent="1"/>
      <protection locked="0"/>
    </xf>
    <xf numFmtId="0" fontId="0" fillId="2" borderId="3" xfId="0" applyFill="1" applyBorder="1" applyAlignment="1" applyProtection="1">
      <alignment horizontal="left" vertical="top" wrapText="1" indent="1"/>
      <protection locked="0"/>
    </xf>
    <xf numFmtId="0" fontId="0" fillId="2" borderId="0" xfId="0" applyFill="1" applyBorder="1" applyAlignment="1" applyProtection="1">
      <alignment horizontal="left" vertical="top" wrapText="1" indent="1"/>
      <protection locked="0"/>
    </xf>
    <xf numFmtId="0" fontId="0" fillId="2" borderId="4" xfId="0" applyFill="1" applyBorder="1" applyAlignment="1" applyProtection="1">
      <alignment horizontal="left" vertical="top" wrapText="1" indent="1"/>
      <protection locked="0"/>
    </xf>
    <xf numFmtId="0" fontId="0" fillId="2" borderId="1" xfId="0" applyFill="1" applyBorder="1" applyAlignment="1" applyProtection="1">
      <alignment horizontal="left" vertical="top" wrapText="1" indent="1"/>
      <protection locked="0"/>
    </xf>
    <xf numFmtId="0" fontId="0" fillId="2" borderId="28" xfId="0" applyFill="1" applyBorder="1" applyAlignment="1" applyProtection="1">
      <alignment horizontal="left" vertical="top" wrapText="1" indent="1"/>
      <protection locked="0"/>
    </xf>
    <xf numFmtId="0" fontId="0" fillId="2" borderId="40" xfId="0" applyFill="1" applyBorder="1" applyAlignment="1" applyProtection="1">
      <alignment horizontal="left" vertical="top" wrapText="1" indent="1"/>
      <protection locked="0"/>
    </xf>
    <xf numFmtId="0" fontId="3" fillId="0" borderId="41" xfId="0" applyFont="1" applyBorder="1" applyAlignment="1" applyProtection="1">
      <alignment horizontal="center"/>
    </xf>
    <xf numFmtId="0" fontId="3" fillId="0" borderId="29" xfId="0" applyFont="1" applyBorder="1" applyAlignment="1" applyProtection="1">
      <alignment horizontal="center"/>
    </xf>
    <xf numFmtId="0" fontId="3" fillId="0" borderId="30" xfId="0" applyFont="1" applyBorder="1" applyAlignment="1" applyProtection="1">
      <alignment horizontal="center"/>
    </xf>
    <xf numFmtId="0" fontId="7" fillId="0" borderId="37" xfId="0" applyFont="1" applyFill="1" applyBorder="1" applyAlignment="1" applyProtection="1">
      <alignment horizontal="center" vertical="center" textRotation="41" wrapText="1"/>
    </xf>
    <xf numFmtId="0" fontId="7" fillId="0" borderId="39" xfId="0" applyFont="1" applyFill="1" applyBorder="1" applyAlignment="1" applyProtection="1">
      <alignment horizontal="center" vertical="center" textRotation="41" wrapText="1"/>
    </xf>
    <xf numFmtId="0" fontId="7" fillId="0" borderId="3" xfId="0" applyFont="1" applyFill="1" applyBorder="1" applyAlignment="1" applyProtection="1">
      <alignment horizontal="center" vertical="center" textRotation="41" wrapText="1"/>
    </xf>
    <xf numFmtId="0" fontId="7" fillId="0" borderId="4" xfId="0" applyFont="1" applyFill="1" applyBorder="1" applyAlignment="1" applyProtection="1">
      <alignment horizontal="center" vertical="center" textRotation="41" wrapText="1"/>
    </xf>
    <xf numFmtId="0" fontId="7" fillId="0" borderId="1" xfId="0" applyFont="1" applyFill="1" applyBorder="1" applyAlignment="1" applyProtection="1">
      <alignment horizontal="center" vertical="center" textRotation="41" wrapText="1"/>
    </xf>
    <xf numFmtId="0" fontId="7" fillId="0" borderId="40" xfId="0" applyFont="1" applyFill="1" applyBorder="1" applyAlignment="1" applyProtection="1">
      <alignment horizontal="center" vertical="center" textRotation="41" wrapText="1"/>
    </xf>
    <xf numFmtId="0" fontId="2" fillId="0" borderId="37" xfId="0" applyFont="1" applyBorder="1" applyAlignment="1" applyProtection="1">
      <alignment horizontal="right"/>
    </xf>
    <xf numFmtId="0" fontId="2" fillId="0" borderId="38" xfId="0" applyFont="1" applyBorder="1" applyAlignment="1" applyProtection="1">
      <alignment horizontal="right"/>
    </xf>
    <xf numFmtId="0" fontId="6" fillId="0" borderId="24" xfId="0" applyFont="1" applyBorder="1" applyAlignment="1" applyProtection="1">
      <alignment horizontal="left"/>
    </xf>
    <xf numFmtId="0" fontId="6" fillId="0" borderId="16" xfId="0" applyFont="1" applyBorder="1" applyAlignment="1" applyProtection="1">
      <alignment horizontal="left"/>
    </xf>
    <xf numFmtId="0" fontId="6" fillId="0" borderId="33" xfId="0" applyFont="1" applyBorder="1" applyAlignment="1" applyProtection="1">
      <alignment horizontal="left"/>
    </xf>
    <xf numFmtId="0" fontId="6" fillId="0" borderId="11" xfId="0" applyFont="1" applyBorder="1" applyAlignment="1" applyProtection="1">
      <alignment horizontal="right"/>
    </xf>
    <xf numFmtId="0" fontId="0" fillId="0" borderId="12" xfId="0" applyBorder="1" applyAlignment="1" applyProtection="1">
      <alignment horizontal="right"/>
    </xf>
    <xf numFmtId="0" fontId="6" fillId="0" borderId="21" xfId="0" applyFont="1" applyBorder="1" applyAlignment="1" applyProtection="1">
      <alignment horizontal="left"/>
    </xf>
    <xf numFmtId="0" fontId="6" fillId="0" borderId="22" xfId="0" applyFont="1" applyBorder="1" applyAlignment="1" applyProtection="1">
      <alignment horizontal="left"/>
    </xf>
    <xf numFmtId="0" fontId="6" fillId="0" borderId="34" xfId="0" applyFont="1" applyBorder="1" applyAlignment="1" applyProtection="1">
      <alignment horizontal="left"/>
    </xf>
    <xf numFmtId="0" fontId="6" fillId="0" borderId="35" xfId="0" applyFont="1" applyBorder="1" applyAlignment="1" applyProtection="1">
      <alignment horizontal="right"/>
    </xf>
    <xf numFmtId="0" fontId="6" fillId="0" borderId="36" xfId="0" applyFont="1" applyBorder="1" applyAlignment="1" applyProtection="1">
      <alignment horizontal="right"/>
    </xf>
    <xf numFmtId="0" fontId="6" fillId="0" borderId="6" xfId="0" applyFont="1" applyBorder="1" applyAlignment="1" applyProtection="1">
      <alignment horizontal="right"/>
    </xf>
    <xf numFmtId="0" fontId="2" fillId="0" borderId="3" xfId="0" applyFont="1" applyBorder="1" applyAlignment="1" applyProtection="1">
      <alignment horizontal="right"/>
    </xf>
    <xf numFmtId="0" fontId="2" fillId="0" borderId="0" xfId="0" applyFont="1" applyBorder="1" applyAlignment="1" applyProtection="1">
      <alignment horizontal="right"/>
    </xf>
    <xf numFmtId="0" fontId="0" fillId="0" borderId="35" xfId="0" applyBorder="1" applyAlignment="1" applyProtection="1">
      <alignment horizontal="right"/>
    </xf>
    <xf numFmtId="0" fontId="0" fillId="0" borderId="36" xfId="0" applyBorder="1" applyAlignment="1" applyProtection="1">
      <alignment horizontal="right"/>
    </xf>
    <xf numFmtId="0" fontId="0" fillId="0" borderId="11" xfId="0" applyBorder="1" applyAlignment="1" applyProtection="1">
      <alignment horizontal="right"/>
    </xf>
    <xf numFmtId="0" fontId="0" fillId="0" borderId="41" xfId="0" applyBorder="1" applyAlignment="1" applyProtection="1">
      <alignment horizontal="center"/>
    </xf>
    <xf numFmtId="0" fontId="0" fillId="0" borderId="29" xfId="0" applyBorder="1" applyAlignment="1" applyProtection="1">
      <alignment horizontal="center"/>
    </xf>
    <xf numFmtId="0" fontId="0" fillId="0" borderId="30" xfId="0" applyBorder="1" applyAlignment="1" applyProtection="1">
      <alignment horizontal="center"/>
    </xf>
    <xf numFmtId="0" fontId="6" fillId="0" borderId="35" xfId="0" applyFont="1" applyBorder="1" applyAlignment="1" applyProtection="1">
      <alignment horizontal="left"/>
    </xf>
    <xf numFmtId="0" fontId="6" fillId="0" borderId="36" xfId="0" applyFont="1" applyBorder="1" applyAlignment="1" applyProtection="1">
      <alignment horizontal="left"/>
    </xf>
    <xf numFmtId="0" fontId="6" fillId="0" borderId="6" xfId="0" applyFont="1" applyBorder="1" applyAlignment="1" applyProtection="1">
      <alignment horizontal="left"/>
    </xf>
    <xf numFmtId="0" fontId="6" fillId="0" borderId="42" xfId="0" applyFont="1" applyBorder="1" applyAlignment="1" applyProtection="1">
      <alignment horizontal="left"/>
    </xf>
    <xf numFmtId="0" fontId="6" fillId="0" borderId="43" xfId="0" applyFont="1" applyBorder="1" applyAlignment="1" applyProtection="1">
      <alignment horizontal="left"/>
    </xf>
    <xf numFmtId="0" fontId="6" fillId="0" borderId="10" xfId="0" applyFont="1" applyBorder="1" applyAlignment="1" applyProtection="1">
      <alignment horizontal="left"/>
    </xf>
    <xf numFmtId="0" fontId="6" fillId="0" borderId="42" xfId="0" applyFont="1" applyBorder="1" applyAlignment="1" applyProtection="1">
      <alignment horizontal="right"/>
    </xf>
    <xf numFmtId="0" fontId="0" fillId="0" borderId="43" xfId="0" applyBorder="1" applyAlignment="1" applyProtection="1">
      <alignment horizontal="right"/>
    </xf>
    <xf numFmtId="0" fontId="0" fillId="0" borderId="37" xfId="0" applyBorder="1" applyAlignment="1" applyProtection="1">
      <alignment horizontal="left" wrapText="1"/>
    </xf>
    <xf numFmtId="0" fontId="0" fillId="0" borderId="38" xfId="0" applyBorder="1" applyAlignment="1" applyProtection="1">
      <alignment horizontal="left" wrapText="1"/>
    </xf>
    <xf numFmtId="0" fontId="0" fillId="0" borderId="39" xfId="0" applyBorder="1" applyAlignment="1" applyProtection="1">
      <alignment horizontal="left" wrapText="1"/>
    </xf>
    <xf numFmtId="0" fontId="0" fillId="0" borderId="1" xfId="0" applyBorder="1" applyAlignment="1" applyProtection="1">
      <alignment horizontal="left" wrapText="1"/>
    </xf>
    <xf numFmtId="0" fontId="0" fillId="0" borderId="28" xfId="0" applyBorder="1" applyAlignment="1" applyProtection="1">
      <alignment horizontal="left" wrapText="1"/>
    </xf>
    <xf numFmtId="0" fontId="0" fillId="0" borderId="40" xfId="0" applyBorder="1" applyAlignment="1" applyProtection="1">
      <alignment horizontal="left" wrapText="1"/>
    </xf>
    <xf numFmtId="0" fontId="6" fillId="0" borderId="44" xfId="0" applyFont="1" applyBorder="1" applyAlignment="1" applyProtection="1">
      <alignment horizontal="left"/>
    </xf>
    <xf numFmtId="0" fontId="6" fillId="0" borderId="45" xfId="0" applyFont="1" applyBorder="1" applyAlignment="1" applyProtection="1">
      <alignment horizontal="left"/>
    </xf>
    <xf numFmtId="0" fontId="6" fillId="0" borderId="46" xfId="0" applyFont="1" applyBorder="1" applyAlignment="1" applyProtection="1">
      <alignment horizontal="left"/>
    </xf>
    <xf numFmtId="0" fontId="6" fillId="0" borderId="0" xfId="0" applyFont="1" applyProtection="1"/>
    <xf numFmtId="14" fontId="0" fillId="0" borderId="0" xfId="0" applyNumberFormat="1" applyProtection="1"/>
    <xf numFmtId="0" fontId="0" fillId="3" borderId="0" xfId="0" applyFont="1" applyFill="1" applyProtection="1"/>
    <xf numFmtId="0" fontId="0" fillId="3" borderId="0" xfId="0" applyFill="1" applyProtection="1"/>
    <xf numFmtId="0" fontId="6" fillId="3" borderId="0" xfId="0" applyFont="1" applyFill="1" applyProtection="1"/>
  </cellXfs>
  <cellStyles count="1">
    <cellStyle name="Normal" xfId="0" builtinId="0"/>
  </cellStyles>
  <dxfs count="8">
    <dxf>
      <fill>
        <patternFill>
          <bgColor indexed="45"/>
        </patternFill>
      </fill>
    </dxf>
    <dxf>
      <fill>
        <patternFill>
          <bgColor indexed="42"/>
        </patternFill>
      </fill>
    </dxf>
    <dxf>
      <fill>
        <patternFill>
          <bgColor indexed="45"/>
        </patternFill>
      </fill>
    </dxf>
    <dxf>
      <fill>
        <patternFill>
          <bgColor indexed="42"/>
        </patternFill>
      </fill>
    </dxf>
    <dxf>
      <fill>
        <patternFill>
          <bgColor indexed="45"/>
        </patternFill>
      </fill>
    </dxf>
    <dxf>
      <fill>
        <patternFill>
          <bgColor indexed="42"/>
        </patternFill>
      </fill>
    </dxf>
    <dxf>
      <fill>
        <patternFill>
          <bgColor indexed="45"/>
        </patternFill>
      </fill>
    </dxf>
    <dxf>
      <fill>
        <patternFill>
          <bgColor indexed="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26</xdr:row>
      <xdr:rowOff>0</xdr:rowOff>
    </xdr:from>
    <xdr:to>
      <xdr:col>8</xdr:col>
      <xdr:colOff>657225</xdr:colOff>
      <xdr:row>32</xdr:row>
      <xdr:rowOff>142875</xdr:rowOff>
    </xdr:to>
    <xdr:sp macro="" textlink="">
      <xdr:nvSpPr>
        <xdr:cNvPr id="2049" name="Text Box 1">
          <a:extLst>
            <a:ext uri="{FF2B5EF4-FFF2-40B4-BE49-F238E27FC236}">
              <a16:creationId xmlns:a16="http://schemas.microsoft.com/office/drawing/2014/main" id="{C1BCD78B-325E-4357-B1C6-2FF972B5C1AA}"/>
            </a:ext>
          </a:extLst>
        </xdr:cNvPr>
        <xdr:cNvSpPr txBox="1">
          <a:spLocks noChangeArrowheads="1"/>
        </xdr:cNvSpPr>
      </xdr:nvSpPr>
      <xdr:spPr bwMode="auto">
        <a:xfrm>
          <a:off x="0" y="4352925"/>
          <a:ext cx="6181725" cy="111442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en-US" sz="1100" b="0" i="0" u="none" strike="noStrike" baseline="0">
              <a:solidFill>
                <a:srgbClr val="000000"/>
              </a:solidFill>
              <a:latin typeface="Arial"/>
              <a:cs typeface="Arial"/>
            </a:rPr>
            <a:t>The replacement engine’s stack height and flow parameters shall be at least as effective in the dispersion of air pollutants as the modeled stack height and flow parameters for the existing permitted engine. The following equation may be used to show that the replacement engine disperses pollutants as well as the existing engine. The value calculated for the replacement engine on the right side of the equation shall be equal to or greater than the value for the existing engine on the left side of the equation.</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7"/>
  <sheetViews>
    <sheetView tabSelected="1" zoomScale="85" zoomScaleNormal="85" zoomScaleSheetLayoutView="100" workbookViewId="0">
      <selection activeCell="G66" sqref="G66:G67"/>
    </sheetView>
  </sheetViews>
  <sheetFormatPr defaultRowHeight="12.75" x14ac:dyDescent="0.2"/>
  <cols>
    <col min="1" max="4" width="10" style="2" customWidth="1"/>
    <col min="5" max="6" width="11.42578125" style="2" customWidth="1"/>
    <col min="7" max="9" width="10" style="2" customWidth="1"/>
    <col min="10" max="10" width="4.42578125" style="2" customWidth="1"/>
    <col min="11" max="11" width="6" style="2" customWidth="1"/>
    <col min="12" max="12" width="14.85546875" style="2" customWidth="1"/>
    <col min="13" max="13" width="13.140625" style="2" customWidth="1"/>
    <col min="14" max="14" width="9.140625" style="2"/>
    <col min="15" max="15" width="16.5703125" style="2" customWidth="1"/>
    <col min="16" max="16384" width="9.140625" style="2"/>
  </cols>
  <sheetData>
    <row r="1" spans="1:16" ht="13.5" customHeight="1" thickBot="1" x14ac:dyDescent="0.25">
      <c r="A1" s="78" t="s">
        <v>7</v>
      </c>
      <c r="B1" s="79"/>
      <c r="C1" s="56"/>
      <c r="D1" s="56"/>
      <c r="E1" s="56"/>
      <c r="F1" s="56"/>
      <c r="G1" s="56"/>
      <c r="H1" s="72" t="str">
        <f>IF(N6="True","Ok","NOT Ok")</f>
        <v>Ok</v>
      </c>
      <c r="I1" s="73"/>
    </row>
    <row r="2" spans="1:16" ht="13.5" thickBot="1" x14ac:dyDescent="0.25">
      <c r="A2" s="91" t="s">
        <v>26</v>
      </c>
      <c r="B2" s="92"/>
      <c r="C2" s="55"/>
      <c r="D2" s="55"/>
      <c r="E2" s="55"/>
      <c r="F2" s="55"/>
      <c r="G2" s="55"/>
      <c r="H2" s="74"/>
      <c r="I2" s="75"/>
      <c r="N2" s="54" t="s">
        <v>47</v>
      </c>
      <c r="O2" s="54"/>
      <c r="P2" s="54"/>
    </row>
    <row r="3" spans="1:16" ht="13.5" thickBot="1" x14ac:dyDescent="0.25">
      <c r="A3" s="91" t="s">
        <v>8</v>
      </c>
      <c r="B3" s="92"/>
      <c r="C3" s="55"/>
      <c r="D3" s="55"/>
      <c r="E3" s="55"/>
      <c r="F3" s="55"/>
      <c r="G3" s="55"/>
      <c r="H3" s="74"/>
      <c r="I3" s="75"/>
      <c r="N3" s="51" t="s">
        <v>37</v>
      </c>
      <c r="O3" s="52"/>
      <c r="P3" s="53"/>
    </row>
    <row r="4" spans="1:16" ht="13.5" thickBot="1" x14ac:dyDescent="0.25">
      <c r="A4" s="91" t="s">
        <v>9</v>
      </c>
      <c r="B4" s="92"/>
      <c r="C4" s="55"/>
      <c r="D4" s="55"/>
      <c r="E4" s="55"/>
      <c r="F4" s="55"/>
      <c r="G4" s="55"/>
      <c r="H4" s="74"/>
      <c r="I4" s="75"/>
      <c r="N4" s="42" t="str">
        <f>IF(E24&lt;=F24,"True","False")</f>
        <v>True</v>
      </c>
      <c r="O4" s="43" t="s">
        <v>22</v>
      </c>
      <c r="P4" s="44" t="s">
        <v>38</v>
      </c>
    </row>
    <row r="5" spans="1:16" ht="13.5" thickBot="1" x14ac:dyDescent="0.25">
      <c r="A5" s="91" t="s">
        <v>10</v>
      </c>
      <c r="B5" s="92"/>
      <c r="C5" s="56"/>
      <c r="D5" s="56"/>
      <c r="E5" s="56"/>
      <c r="F5" s="56"/>
      <c r="G5" s="57"/>
      <c r="H5" s="76"/>
      <c r="I5" s="77"/>
      <c r="N5" s="45" t="str">
        <f>IF(E25&lt;=F25,"True","False")</f>
        <v>True</v>
      </c>
      <c r="O5" s="46" t="s">
        <v>22</v>
      </c>
      <c r="P5" s="47" t="s">
        <v>39</v>
      </c>
    </row>
    <row r="6" spans="1:16" ht="13.5" thickBot="1" x14ac:dyDescent="0.25">
      <c r="A6" s="6"/>
      <c r="B6" s="7"/>
      <c r="C6" s="39" t="s">
        <v>50</v>
      </c>
      <c r="D6" s="7"/>
      <c r="E6" s="7"/>
      <c r="F6" s="38"/>
      <c r="G6" s="40" t="s">
        <v>41</v>
      </c>
      <c r="H6" s="38"/>
      <c r="I6" s="8"/>
      <c r="N6" s="48" t="str">
        <f>IF(AND(N4="True", N5="True"),"True","False")</f>
        <v>True</v>
      </c>
      <c r="O6" s="49" t="s">
        <v>46</v>
      </c>
      <c r="P6" s="50" t="s">
        <v>40</v>
      </c>
    </row>
    <row r="7" spans="1:16" x14ac:dyDescent="0.2">
      <c r="A7" s="60" t="s">
        <v>33</v>
      </c>
      <c r="B7" s="61"/>
      <c r="C7" s="61"/>
      <c r="D7" s="61"/>
      <c r="E7" s="61"/>
      <c r="F7" s="61"/>
      <c r="G7" s="61"/>
      <c r="H7" s="61"/>
      <c r="I7" s="62"/>
    </row>
    <row r="8" spans="1:16" x14ac:dyDescent="0.2">
      <c r="A8" s="63"/>
      <c r="B8" s="64"/>
      <c r="C8" s="64"/>
      <c r="D8" s="64"/>
      <c r="E8" s="64"/>
      <c r="F8" s="64"/>
      <c r="G8" s="64"/>
      <c r="H8" s="64"/>
      <c r="I8" s="65"/>
    </row>
    <row r="9" spans="1:16" x14ac:dyDescent="0.2">
      <c r="A9" s="63"/>
      <c r="B9" s="64"/>
      <c r="C9" s="64"/>
      <c r="D9" s="64"/>
      <c r="E9" s="64"/>
      <c r="F9" s="64"/>
      <c r="G9" s="64"/>
      <c r="H9" s="64"/>
      <c r="I9" s="65"/>
    </row>
    <row r="10" spans="1:16" x14ac:dyDescent="0.2">
      <c r="A10" s="63"/>
      <c r="B10" s="64"/>
      <c r="C10" s="64"/>
      <c r="D10" s="64"/>
      <c r="E10" s="64"/>
      <c r="F10" s="64"/>
      <c r="G10" s="64"/>
      <c r="H10" s="64"/>
      <c r="I10" s="65"/>
    </row>
    <row r="11" spans="1:16" x14ac:dyDescent="0.2">
      <c r="A11" s="63"/>
      <c r="B11" s="64"/>
      <c r="C11" s="64"/>
      <c r="D11" s="64"/>
      <c r="E11" s="64"/>
      <c r="F11" s="64"/>
      <c r="G11" s="64"/>
      <c r="H11" s="64"/>
      <c r="I11" s="65"/>
    </row>
    <row r="12" spans="1:16" x14ac:dyDescent="0.2">
      <c r="A12" s="63"/>
      <c r="B12" s="64"/>
      <c r="C12" s="64"/>
      <c r="D12" s="64"/>
      <c r="E12" s="64"/>
      <c r="F12" s="64"/>
      <c r="G12" s="64"/>
      <c r="H12" s="64"/>
      <c r="I12" s="65"/>
    </row>
    <row r="13" spans="1:16" x14ac:dyDescent="0.2">
      <c r="A13" s="63"/>
      <c r="B13" s="64"/>
      <c r="C13" s="64"/>
      <c r="D13" s="64"/>
      <c r="E13" s="64"/>
      <c r="F13" s="64"/>
      <c r="G13" s="64"/>
      <c r="H13" s="64"/>
      <c r="I13" s="65"/>
    </row>
    <row r="14" spans="1:16" ht="13.5" thickBot="1" x14ac:dyDescent="0.25">
      <c r="A14" s="66"/>
      <c r="B14" s="67"/>
      <c r="C14" s="67"/>
      <c r="D14" s="67"/>
      <c r="E14" s="67"/>
      <c r="F14" s="67"/>
      <c r="G14" s="67"/>
      <c r="H14" s="67"/>
      <c r="I14" s="68"/>
    </row>
    <row r="15" spans="1:16" ht="13.5" thickBot="1" x14ac:dyDescent="0.25">
      <c r="A15" s="6"/>
      <c r="B15" s="7"/>
      <c r="C15" s="7"/>
      <c r="D15" s="7"/>
      <c r="E15" s="7"/>
      <c r="F15" s="7"/>
      <c r="G15" s="7"/>
      <c r="H15" s="7"/>
      <c r="I15" s="8"/>
    </row>
    <row r="16" spans="1:16" ht="13.5" thickBot="1" x14ac:dyDescent="0.25">
      <c r="A16" s="69" t="s">
        <v>21</v>
      </c>
      <c r="B16" s="70"/>
      <c r="C16" s="70"/>
      <c r="D16" s="70"/>
      <c r="E16" s="70"/>
      <c r="F16" s="71"/>
      <c r="G16" s="7"/>
      <c r="H16" s="1"/>
      <c r="I16" s="15"/>
    </row>
    <row r="17" spans="1:10" ht="13.5" thickBot="1" x14ac:dyDescent="0.25">
      <c r="A17" s="6"/>
      <c r="B17" s="7"/>
      <c r="C17" s="7"/>
      <c r="D17" s="7"/>
      <c r="E17" s="58" t="s">
        <v>13</v>
      </c>
      <c r="F17" s="59"/>
      <c r="G17" s="7"/>
      <c r="H17" s="1"/>
      <c r="I17" s="15"/>
    </row>
    <row r="18" spans="1:10" ht="13.5" thickBot="1" x14ac:dyDescent="0.25">
      <c r="A18" s="6"/>
      <c r="B18" s="7"/>
      <c r="C18" s="7"/>
      <c r="D18" s="7"/>
      <c r="E18" s="4" t="s">
        <v>29</v>
      </c>
      <c r="F18" s="5" t="s">
        <v>27</v>
      </c>
      <c r="G18" s="7"/>
      <c r="H18" s="1"/>
      <c r="I18" s="15"/>
    </row>
    <row r="19" spans="1:10" x14ac:dyDescent="0.2">
      <c r="A19" s="93" t="s">
        <v>12</v>
      </c>
      <c r="B19" s="94"/>
      <c r="C19" s="94"/>
      <c r="D19" s="94"/>
      <c r="E19" s="35">
        <v>20</v>
      </c>
      <c r="F19" s="36">
        <v>20</v>
      </c>
      <c r="G19" s="7"/>
      <c r="H19" s="1"/>
      <c r="I19" s="15"/>
    </row>
    <row r="20" spans="1:10" x14ac:dyDescent="0.2">
      <c r="A20" s="95" t="s">
        <v>11</v>
      </c>
      <c r="B20" s="84"/>
      <c r="C20" s="84"/>
      <c r="D20" s="84"/>
      <c r="E20" s="37">
        <v>50</v>
      </c>
      <c r="F20" s="37">
        <v>50</v>
      </c>
      <c r="G20" s="7"/>
      <c r="H20" s="1"/>
      <c r="I20" s="15"/>
    </row>
    <row r="21" spans="1:10" x14ac:dyDescent="0.2">
      <c r="A21" s="95" t="s">
        <v>23</v>
      </c>
      <c r="B21" s="84"/>
      <c r="C21" s="84"/>
      <c r="D21" s="84"/>
      <c r="E21" s="37">
        <v>220</v>
      </c>
      <c r="F21" s="37">
        <v>220</v>
      </c>
      <c r="G21" s="7"/>
      <c r="H21" s="1"/>
      <c r="I21" s="15"/>
      <c r="J21" s="3"/>
    </row>
    <row r="22" spans="1:10" x14ac:dyDescent="0.2">
      <c r="A22" s="83" t="s">
        <v>49</v>
      </c>
      <c r="B22" s="84"/>
      <c r="C22" s="84"/>
      <c r="D22" s="84"/>
      <c r="E22" s="37">
        <v>20</v>
      </c>
      <c r="F22" s="37">
        <v>10</v>
      </c>
      <c r="G22" s="7"/>
      <c r="H22" s="1"/>
      <c r="I22" s="15"/>
    </row>
    <row r="23" spans="1:10" ht="13.5" thickBot="1" x14ac:dyDescent="0.25">
      <c r="A23" s="83" t="s">
        <v>48</v>
      </c>
      <c r="B23" s="84"/>
      <c r="C23" s="84"/>
      <c r="D23" s="84"/>
      <c r="E23" s="37">
        <v>20</v>
      </c>
      <c r="F23" s="37">
        <v>10</v>
      </c>
      <c r="G23" s="7"/>
      <c r="H23" s="7"/>
      <c r="I23" s="8"/>
    </row>
    <row r="24" spans="1:10" x14ac:dyDescent="0.2">
      <c r="A24" s="83" t="s">
        <v>42</v>
      </c>
      <c r="B24" s="84"/>
      <c r="C24" s="84"/>
      <c r="D24" s="84"/>
      <c r="E24" s="31">
        <f>(H40*H42+H43^2/2+H41*H44)/H45</f>
        <v>104.22</v>
      </c>
      <c r="F24" s="31">
        <f>(H40*H47+H48^2/2 +H41*H49)/H50</f>
        <v>208.44</v>
      </c>
      <c r="G24" s="107" t="str">
        <f>IF(N6="True",E24&amp;" &lt; "&amp;F24&amp;" and "&amp; E25&amp;" &lt; "&amp;F25&amp;", OK",E24&amp;" is not &lt; "&amp;F24&amp;" or "&amp; E25&amp;" is not &lt; "&amp;F25&amp; ", NOT OK")</f>
        <v>104.22 &lt; 208.44 and 104.22 &lt; 208.44, OK</v>
      </c>
      <c r="H24" s="108"/>
      <c r="I24" s="109"/>
    </row>
    <row r="25" spans="1:10" ht="13.5" thickBot="1" x14ac:dyDescent="0.25">
      <c r="A25" s="105" t="s">
        <v>43</v>
      </c>
      <c r="B25" s="106"/>
      <c r="C25" s="106"/>
      <c r="D25" s="106"/>
      <c r="E25" s="32">
        <f>(H40*H42+H43^2/2+H41*H44)/H46</f>
        <v>104.22</v>
      </c>
      <c r="F25" s="31">
        <f>(H40*H47+H48^2/2 +H41*H49)/H51</f>
        <v>208.44</v>
      </c>
      <c r="G25" s="110"/>
      <c r="H25" s="111"/>
      <c r="I25" s="112"/>
    </row>
    <row r="26" spans="1:10" x14ac:dyDescent="0.2">
      <c r="A26" s="6"/>
      <c r="B26" s="7"/>
      <c r="C26" s="7"/>
      <c r="D26" s="7"/>
      <c r="E26" s="7"/>
      <c r="F26" s="7"/>
      <c r="G26" s="7"/>
      <c r="H26" s="7"/>
      <c r="I26" s="8"/>
    </row>
    <row r="27" spans="1:10" x14ac:dyDescent="0.2">
      <c r="A27" s="6"/>
      <c r="B27" s="7"/>
      <c r="C27" s="7"/>
      <c r="D27" s="7"/>
      <c r="E27" s="7"/>
      <c r="F27" s="7"/>
      <c r="G27" s="7"/>
      <c r="H27" s="7"/>
      <c r="I27" s="8"/>
    </row>
    <row r="28" spans="1:10" x14ac:dyDescent="0.2">
      <c r="A28" s="6"/>
      <c r="B28" s="7"/>
      <c r="C28" s="7"/>
      <c r="D28" s="7"/>
      <c r="E28" s="7"/>
      <c r="F28" s="7"/>
      <c r="G28" s="7"/>
      <c r="H28" s="7"/>
      <c r="I28" s="8"/>
    </row>
    <row r="29" spans="1:10" x14ac:dyDescent="0.2">
      <c r="A29" s="6"/>
      <c r="B29" s="7"/>
      <c r="C29" s="7"/>
      <c r="D29" s="7"/>
      <c r="E29" s="7"/>
      <c r="F29" s="7"/>
      <c r="G29" s="7"/>
      <c r="H29" s="7"/>
      <c r="I29" s="8"/>
    </row>
    <row r="30" spans="1:10" x14ac:dyDescent="0.2">
      <c r="A30" s="6"/>
      <c r="B30" s="7"/>
      <c r="C30" s="7"/>
      <c r="D30" s="7"/>
      <c r="E30" s="7"/>
      <c r="F30" s="7"/>
      <c r="G30" s="7"/>
      <c r="H30" s="7"/>
      <c r="I30" s="8"/>
    </row>
    <row r="31" spans="1:10" x14ac:dyDescent="0.2">
      <c r="A31" s="6"/>
      <c r="B31" s="7"/>
      <c r="C31" s="7"/>
      <c r="D31" s="7"/>
      <c r="E31" s="7"/>
      <c r="F31" s="7"/>
      <c r="G31" s="7"/>
      <c r="H31" s="7"/>
      <c r="I31" s="8"/>
    </row>
    <row r="32" spans="1:10" x14ac:dyDescent="0.2">
      <c r="A32" s="6"/>
      <c r="B32" s="7"/>
      <c r="C32" s="7"/>
      <c r="D32" s="1"/>
      <c r="E32" s="1"/>
      <c r="F32" s="1"/>
      <c r="G32" s="7"/>
      <c r="H32" s="7"/>
      <c r="I32" s="8"/>
    </row>
    <row r="33" spans="1:10" x14ac:dyDescent="0.2">
      <c r="A33" s="6"/>
      <c r="B33" s="7"/>
      <c r="C33" s="7"/>
      <c r="D33" s="7"/>
      <c r="E33" s="7"/>
      <c r="F33" s="7"/>
      <c r="G33" s="7"/>
      <c r="H33" s="7"/>
      <c r="I33" s="8"/>
    </row>
    <row r="34" spans="1:10" ht="25.5" customHeight="1" thickBot="1" x14ac:dyDescent="0.25">
      <c r="A34" s="41" t="s">
        <v>44</v>
      </c>
      <c r="B34" s="7"/>
      <c r="C34" s="7"/>
      <c r="D34" s="7"/>
      <c r="E34" s="7"/>
      <c r="F34" s="7"/>
      <c r="G34" s="7"/>
      <c r="H34" s="7"/>
      <c r="I34" s="8"/>
    </row>
    <row r="35" spans="1:10" ht="13.5" thickBot="1" x14ac:dyDescent="0.25">
      <c r="A35" s="96" t="s">
        <v>14</v>
      </c>
      <c r="B35" s="97"/>
      <c r="C35" s="97"/>
      <c r="D35" s="98"/>
      <c r="E35" s="22" t="s">
        <v>30</v>
      </c>
      <c r="F35" s="96" t="s">
        <v>28</v>
      </c>
      <c r="G35" s="97"/>
      <c r="H35" s="97"/>
      <c r="I35" s="98"/>
    </row>
    <row r="36" spans="1:10" ht="15.75" x14ac:dyDescent="0.3">
      <c r="A36" s="88" t="s">
        <v>15</v>
      </c>
      <c r="B36" s="89"/>
      <c r="C36" s="89"/>
      <c r="D36" s="90"/>
      <c r="E36" s="30" t="s">
        <v>31</v>
      </c>
      <c r="F36" s="99" t="s">
        <v>16</v>
      </c>
      <c r="G36" s="100"/>
      <c r="H36" s="100"/>
      <c r="I36" s="101"/>
      <c r="J36" s="3"/>
    </row>
    <row r="37" spans="1:10" x14ac:dyDescent="0.2">
      <c r="A37" s="27"/>
      <c r="B37" s="28"/>
      <c r="C37" s="28"/>
      <c r="D37" s="29" t="str">
        <f>E24&amp;" = "&amp; "(" &amp;H40&amp;" x "&amp;H42&amp;" + "&amp;H43&amp;"^2/2 "&amp;" + "&amp;H41&amp;" x "&amp;H44&amp;")/"&amp;H45</f>
        <v>104.22 = (32.2 x 20 + 50^2/2  + 0.28 x 680)/20</v>
      </c>
      <c r="E37" s="16" t="str">
        <f>"is "&amp;IF(N4="True","&lt;=","&gt;")&amp;" for NOx"</f>
        <v>is &lt;= for NOx</v>
      </c>
      <c r="F37" s="24" t="str">
        <f>"(" &amp;H40&amp;" x "&amp;H47&amp;" + "&amp;H48&amp;"^2/2 "&amp;" + "&amp;H41&amp;" x "&amp;H49&amp;")/"&amp;H50&amp;" = "&amp;F24</f>
        <v>(32.2 x 20 + 50^2/2  + 0.28 x 680)/10 = 208.44</v>
      </c>
      <c r="G37" s="25"/>
      <c r="H37" s="25"/>
      <c r="I37" s="26"/>
    </row>
    <row r="38" spans="1:10" ht="13.5" thickBot="1" x14ac:dyDescent="0.25">
      <c r="A38" s="4"/>
      <c r="B38" s="33"/>
      <c r="C38" s="33"/>
      <c r="D38" s="34" t="str">
        <f>E25&amp; " = "&amp;"(" &amp;H40&amp;" x "&amp;H42&amp;" + "&amp;H43&amp;"^2/2 "&amp;" + "&amp;H41&amp;" x "&amp;H44&amp;")/"&amp;H46</f>
        <v>104.22 = (32.2 x 20 + 50^2/2  + 0.28 x 680)/20</v>
      </c>
      <c r="E38" s="23" t="str">
        <f>"is "&amp;IF(N5="True","&lt;=","&gt;")&amp;" for CO"</f>
        <v>is &lt;= for CO</v>
      </c>
      <c r="F38" s="102" t="str">
        <f>"(" &amp;H40&amp;" x "&amp;H47&amp;" + "&amp;H48&amp;"^2/2 "&amp;" + "&amp;H41&amp;" x "&amp;H49&amp;")/"&amp;H51&amp;" = "&amp;F25</f>
        <v>(32.2 x 20 + 50^2/2  + 0.28 x 680)/10 = 208.44</v>
      </c>
      <c r="G38" s="103"/>
      <c r="H38" s="103"/>
      <c r="I38" s="104"/>
    </row>
    <row r="39" spans="1:10" ht="17.25" customHeight="1" thickBot="1" x14ac:dyDescent="0.25">
      <c r="A39" s="17"/>
      <c r="B39" s="18"/>
      <c r="C39" s="18"/>
      <c r="D39" s="18"/>
      <c r="E39" s="19"/>
      <c r="F39" s="20"/>
      <c r="G39" s="20"/>
      <c r="H39" s="20"/>
      <c r="I39" s="21"/>
      <c r="J39" s="3"/>
    </row>
    <row r="40" spans="1:10" x14ac:dyDescent="0.2">
      <c r="A40" s="113" t="s">
        <v>4</v>
      </c>
      <c r="B40" s="114"/>
      <c r="C40" s="114"/>
      <c r="D40" s="114"/>
      <c r="E40" s="114"/>
      <c r="F40" s="114"/>
      <c r="G40" s="115"/>
      <c r="H40" s="9">
        <v>32.200000000000003</v>
      </c>
      <c r="I40" s="10" t="s">
        <v>6</v>
      </c>
    </row>
    <row r="41" spans="1:10" x14ac:dyDescent="0.2">
      <c r="A41" s="85" t="s">
        <v>5</v>
      </c>
      <c r="B41" s="86"/>
      <c r="C41" s="86"/>
      <c r="D41" s="86"/>
      <c r="E41" s="86"/>
      <c r="F41" s="86"/>
      <c r="G41" s="87"/>
      <c r="H41" s="11">
        <v>0.28000000000000003</v>
      </c>
      <c r="I41" s="12" t="s">
        <v>3</v>
      </c>
    </row>
    <row r="42" spans="1:10" ht="15.75" x14ac:dyDescent="0.3">
      <c r="A42" s="85" t="s">
        <v>17</v>
      </c>
      <c r="B42" s="86"/>
      <c r="C42" s="86"/>
      <c r="D42" s="86"/>
      <c r="E42" s="86"/>
      <c r="F42" s="86"/>
      <c r="G42" s="87"/>
      <c r="H42" s="11">
        <f>E19</f>
        <v>20</v>
      </c>
      <c r="I42" s="12" t="s">
        <v>0</v>
      </c>
    </row>
    <row r="43" spans="1:10" ht="15.75" x14ac:dyDescent="0.3">
      <c r="A43" s="85" t="s">
        <v>18</v>
      </c>
      <c r="B43" s="86"/>
      <c r="C43" s="86"/>
      <c r="D43" s="86"/>
      <c r="E43" s="86"/>
      <c r="F43" s="86"/>
      <c r="G43" s="87"/>
      <c r="H43" s="11">
        <f>E20</f>
        <v>50</v>
      </c>
      <c r="I43" s="12" t="s">
        <v>1</v>
      </c>
    </row>
    <row r="44" spans="1:10" ht="15.75" x14ac:dyDescent="0.3">
      <c r="A44" s="85" t="s">
        <v>24</v>
      </c>
      <c r="B44" s="86"/>
      <c r="C44" s="86"/>
      <c r="D44" s="86"/>
      <c r="E44" s="86"/>
      <c r="F44" s="86"/>
      <c r="G44" s="87"/>
      <c r="H44" s="11">
        <f>E21+460</f>
        <v>680</v>
      </c>
      <c r="I44" s="12" t="s">
        <v>32</v>
      </c>
    </row>
    <row r="45" spans="1:10" ht="15.75" x14ac:dyDescent="0.3">
      <c r="A45" s="85" t="s">
        <v>34</v>
      </c>
      <c r="B45" s="86"/>
      <c r="C45" s="86"/>
      <c r="D45" s="86"/>
      <c r="E45" s="86"/>
      <c r="F45" s="86"/>
      <c r="G45" s="87"/>
      <c r="H45" s="11">
        <f>E22</f>
        <v>20</v>
      </c>
      <c r="I45" s="12" t="s">
        <v>2</v>
      </c>
    </row>
    <row r="46" spans="1:10" ht="15.75" x14ac:dyDescent="0.3">
      <c r="A46" s="85" t="s">
        <v>35</v>
      </c>
      <c r="B46" s="86"/>
      <c r="C46" s="86"/>
      <c r="D46" s="86"/>
      <c r="E46" s="86"/>
      <c r="F46" s="86"/>
      <c r="G46" s="87"/>
      <c r="H46" s="11">
        <f>E23</f>
        <v>20</v>
      </c>
      <c r="I46" s="12" t="s">
        <v>2</v>
      </c>
    </row>
    <row r="47" spans="1:10" ht="15.75" x14ac:dyDescent="0.3">
      <c r="A47" s="85" t="s">
        <v>19</v>
      </c>
      <c r="B47" s="86"/>
      <c r="C47" s="86"/>
      <c r="D47" s="86"/>
      <c r="E47" s="86"/>
      <c r="F47" s="86"/>
      <c r="G47" s="87"/>
      <c r="H47" s="11">
        <f>F19</f>
        <v>20</v>
      </c>
      <c r="I47" s="12" t="s">
        <v>0</v>
      </c>
    </row>
    <row r="48" spans="1:10" ht="15.75" x14ac:dyDescent="0.3">
      <c r="A48" s="85" t="s">
        <v>20</v>
      </c>
      <c r="B48" s="86"/>
      <c r="C48" s="86"/>
      <c r="D48" s="86"/>
      <c r="E48" s="86"/>
      <c r="F48" s="86"/>
      <c r="G48" s="87"/>
      <c r="H48" s="11">
        <f>F20</f>
        <v>50</v>
      </c>
      <c r="I48" s="12" t="s">
        <v>1</v>
      </c>
    </row>
    <row r="49" spans="1:10" ht="15.75" x14ac:dyDescent="0.3">
      <c r="A49" s="85" t="s">
        <v>25</v>
      </c>
      <c r="B49" s="86"/>
      <c r="C49" s="86"/>
      <c r="D49" s="86"/>
      <c r="E49" s="86"/>
      <c r="F49" s="86"/>
      <c r="G49" s="87"/>
      <c r="H49" s="11">
        <f>F21+460</f>
        <v>680</v>
      </c>
      <c r="I49" s="12" t="s">
        <v>32</v>
      </c>
    </row>
    <row r="50" spans="1:10" ht="15.75" x14ac:dyDescent="0.3">
      <c r="A50" s="85" t="s">
        <v>45</v>
      </c>
      <c r="B50" s="86"/>
      <c r="C50" s="86"/>
      <c r="D50" s="86"/>
      <c r="E50" s="86"/>
      <c r="F50" s="86"/>
      <c r="G50" s="87"/>
      <c r="H50" s="11">
        <f>F22</f>
        <v>10</v>
      </c>
      <c r="I50" s="12" t="s">
        <v>2</v>
      </c>
    </row>
    <row r="51" spans="1:10" ht="16.5" thickBot="1" x14ac:dyDescent="0.35">
      <c r="A51" s="80" t="s">
        <v>36</v>
      </c>
      <c r="B51" s="81"/>
      <c r="C51" s="81"/>
      <c r="D51" s="81"/>
      <c r="E51" s="81"/>
      <c r="F51" s="81"/>
      <c r="G51" s="82"/>
      <c r="H51" s="13">
        <f>F23</f>
        <v>10</v>
      </c>
      <c r="I51" s="14" t="s">
        <v>2</v>
      </c>
    </row>
    <row r="52" spans="1:10" x14ac:dyDescent="0.2">
      <c r="A52"/>
      <c r="B52"/>
      <c r="C52"/>
      <c r="D52"/>
      <c r="E52"/>
      <c r="F52"/>
      <c r="G52"/>
      <c r="H52"/>
      <c r="I52"/>
      <c r="J52"/>
    </row>
    <row r="53" spans="1:10" x14ac:dyDescent="0.2">
      <c r="A53"/>
      <c r="B53"/>
      <c r="C53"/>
      <c r="D53"/>
      <c r="E53"/>
      <c r="F53"/>
      <c r="G53"/>
      <c r="H53"/>
      <c r="I53"/>
      <c r="J53"/>
    </row>
    <row r="54" spans="1:10" customFormat="1" x14ac:dyDescent="0.2"/>
    <row r="62" spans="1:10" x14ac:dyDescent="0.2">
      <c r="B62" s="2" t="s">
        <v>51</v>
      </c>
    </row>
    <row r="64" spans="1:10" x14ac:dyDescent="0.2">
      <c r="B64" s="116" t="s">
        <v>52</v>
      </c>
    </row>
    <row r="65" spans="2:5" x14ac:dyDescent="0.2">
      <c r="B65" s="2" t="s">
        <v>53</v>
      </c>
    </row>
    <row r="66" spans="2:5" x14ac:dyDescent="0.2">
      <c r="B66" s="118" t="s">
        <v>54</v>
      </c>
      <c r="C66" s="119"/>
      <c r="D66" s="120" t="s">
        <v>55</v>
      </c>
      <c r="E66" s="119"/>
    </row>
    <row r="67" spans="2:5" x14ac:dyDescent="0.2">
      <c r="B67" s="117">
        <v>40658</v>
      </c>
      <c r="D67" s="116" t="s">
        <v>56</v>
      </c>
    </row>
  </sheetData>
  <sheetProtection selectLockedCells="1"/>
  <mergeCells count="41">
    <mergeCell ref="A19:D19"/>
    <mergeCell ref="A41:G41"/>
    <mergeCell ref="A20:D20"/>
    <mergeCell ref="A21:D21"/>
    <mergeCell ref="A35:D35"/>
    <mergeCell ref="F35:I35"/>
    <mergeCell ref="F36:I36"/>
    <mergeCell ref="F38:I38"/>
    <mergeCell ref="A22:D22"/>
    <mergeCell ref="A24:D24"/>
    <mergeCell ref="A25:D25"/>
    <mergeCell ref="G24:I25"/>
    <mergeCell ref="A40:G40"/>
    <mergeCell ref="A51:G51"/>
    <mergeCell ref="A23:D23"/>
    <mergeCell ref="A49:G49"/>
    <mergeCell ref="A44:G44"/>
    <mergeCell ref="A45:G45"/>
    <mergeCell ref="A47:G47"/>
    <mergeCell ref="A36:D36"/>
    <mergeCell ref="A48:G48"/>
    <mergeCell ref="A43:G43"/>
    <mergeCell ref="A50:G50"/>
    <mergeCell ref="A46:G46"/>
    <mergeCell ref="A42:G42"/>
    <mergeCell ref="E17:F17"/>
    <mergeCell ref="A7:I14"/>
    <mergeCell ref="A16:F16"/>
    <mergeCell ref="H1:I5"/>
    <mergeCell ref="A1:B1"/>
    <mergeCell ref="A2:B2"/>
    <mergeCell ref="A3:B3"/>
    <mergeCell ref="C1:G1"/>
    <mergeCell ref="C2:G2"/>
    <mergeCell ref="A4:B4"/>
    <mergeCell ref="A5:B5"/>
    <mergeCell ref="N3:P3"/>
    <mergeCell ref="N2:P2"/>
    <mergeCell ref="C4:G4"/>
    <mergeCell ref="C5:G5"/>
    <mergeCell ref="C3:G3"/>
  </mergeCells>
  <phoneticPr fontId="1" type="noConversion"/>
  <conditionalFormatting sqref="F24">
    <cfRule type="cellIs" dxfId="7" priority="3" stopIfTrue="1" operator="greaterThanOrEqual">
      <formula>$E$24</formula>
    </cfRule>
    <cfRule type="cellIs" dxfId="6" priority="4" stopIfTrue="1" operator="lessThan">
      <formula>$E$24</formula>
    </cfRule>
  </conditionalFormatting>
  <conditionalFormatting sqref="F25">
    <cfRule type="cellIs" dxfId="5" priority="1" stopIfTrue="1" operator="greaterThanOrEqual">
      <formula>$E$25</formula>
    </cfRule>
    <cfRule type="cellIs" dxfId="4" priority="2" stopIfTrue="1" operator="lessThan">
      <formula>$E$25</formula>
    </cfRule>
  </conditionalFormatting>
  <conditionalFormatting sqref="G24:I25">
    <cfRule type="expression" dxfId="3" priority="25" stopIfTrue="1">
      <formula>AND($N$4="True",$N$5="True")</formula>
    </cfRule>
    <cfRule type="expression" dxfId="2" priority="26" stopIfTrue="1">
      <formula>OR($N$4="False",$N$5="False")</formula>
    </cfRule>
  </conditionalFormatting>
  <conditionalFormatting sqref="H1:I5">
    <cfRule type="expression" dxfId="1" priority="27" stopIfTrue="1">
      <formula>AND($N$4="TRUE", $N$5="TRUE")</formula>
    </cfRule>
    <cfRule type="expression" dxfId="0" priority="28" stopIfTrue="1">
      <formula>OR($N$4="FALSE", $N$5="FALSE")</formula>
    </cfRule>
  </conditionalFormatting>
  <printOptions horizontalCentered="1" verticalCentered="1"/>
  <pageMargins left="0.5" right="0" top="0.53" bottom="0.52" header="0" footer="0.16"/>
  <pageSetup scale="98" orientation="portrait" r:id="rId1"/>
  <headerFooter alignWithMargins="0">
    <oddHeader>&amp;CEngine Replacement Form
Plume Dispersion Energy Comparison</oddHeader>
    <oddFooter>&amp;LFile Name: &amp;F
Date: &amp;D, &amp;T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Replacement Verification</vt:lpstr>
      <vt:lpstr>'Replacement Verification'!Print_Area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sam.speaker</dc:creator>
  <cp:lastModifiedBy>tasha burns</cp:lastModifiedBy>
  <cp:lastPrinted>2011-03-28T14:36:27Z</cp:lastPrinted>
  <dcterms:created xsi:type="dcterms:W3CDTF">2010-09-27T12:43:33Z</dcterms:created>
  <dcterms:modified xsi:type="dcterms:W3CDTF">2022-09-07T03:30:42Z</dcterms:modified>
</cp:coreProperties>
</file>