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nmgov.sharepoint.com/sites/ENV-CTFP/Shared Documents/OUTRCH/WBST/Assets/ReferenceDocs/CTFP Other Docs/EDU CIs/"/>
    </mc:Choice>
  </mc:AlternateContent>
  <xr:revisionPtr revIDLastSave="130" documentId="8_{4D3CD01D-716E-49CA-B4D2-87A42E144069}" xr6:coauthVersionLast="47" xr6:coauthVersionMax="47" xr10:uidLastSave="{0D469D15-C117-4067-A680-1B59664F0F37}"/>
  <bookViews>
    <workbookView xWindow="-24928" yWindow="12552" windowWidth="23108" windowHeight="13123" tabRatio="500" activeTab="1" xr2:uid="{00000000-000D-0000-FFFF-FFFF00000000}"/>
  </bookViews>
  <sheets>
    <sheet name="CI_Summary" sheetId="13" r:id="rId1"/>
    <sheet name="EDU FPC_CI" sheetId="16" r:id="rId2"/>
    <sheet name="PNM" sheetId="3" r:id="rId3"/>
    <sheet name="Xcel" sheetId="5" r:id="rId4"/>
    <sheet name="TriState" sheetId="6" r:id="rId5"/>
    <sheet name="ElPaso" sheetId="7" r:id="rId6"/>
    <sheet name="LosAlamos" sheetId="8" r:id="rId7"/>
    <sheet name="Navopache" sheetId="14" r:id="rId8"/>
    <sheet name="Western_Farmers" sheetId="15" r:id="rId9"/>
    <sheet name="eGRID_AZNM" sheetId="10" r:id="rId10"/>
    <sheet name="eGRID_SPSO" sheetId="11" r:id="rId11"/>
  </sheets>
  <externalReferences>
    <externalReference r:id="rId12"/>
  </externalReferences>
  <definedNames>
    <definedName name="kWh2BTU">[1]Fuel_Specs!$F$208</definedName>
    <definedName name="_xlnm.Print_Area" localSheetId="0">CI_Summary!$A$1:$L$57</definedName>
    <definedName name="_xlnm.Print_Area" localSheetId="9">eGRID_AZNM!$A$1:$H$21</definedName>
    <definedName name="_xlnm.Print_Area" localSheetId="10">eGRID_SPSO!$A$1:$H$22</definedName>
    <definedName name="_xlnm.Print_Area" localSheetId="5">ElPaso!$A$1:$H$19</definedName>
    <definedName name="_xlnm.Print_Area" localSheetId="6">LosAlamos!$A$1:$H$19</definedName>
    <definedName name="_xlnm.Print_Area" localSheetId="7">Navopache!$A$1:$H$22</definedName>
    <definedName name="_xlnm.Print_Area" localSheetId="2">PNM!$A$1:$H$19</definedName>
    <definedName name="_xlnm.Print_Area" localSheetId="4">TriState!$A$1:$H$28</definedName>
    <definedName name="_xlnm.Print_Area" localSheetId="8">Western_Farmers!$A$1:$H$29</definedName>
    <definedName name="_xlnm.Print_Area" localSheetId="3">Xcel!$A$1:$H$19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Y6" i="5" l="1"/>
  <c r="Y7" i="5"/>
  <c r="Y8" i="5"/>
  <c r="Y9" i="5"/>
  <c r="Y10" i="5"/>
  <c r="Y11" i="5"/>
  <c r="Y12" i="5"/>
  <c r="Y13" i="5"/>
  <c r="Y5" i="5"/>
  <c r="E13" i="11" l="1"/>
  <c r="E12" i="11"/>
  <c r="E11" i="11"/>
  <c r="E10" i="11"/>
  <c r="E9" i="11"/>
  <c r="E8" i="11"/>
  <c r="E7" i="11"/>
  <c r="E6" i="11"/>
  <c r="E5" i="11"/>
  <c r="E5" i="10"/>
  <c r="E6" i="10"/>
  <c r="E7" i="10"/>
  <c r="E8" i="10"/>
  <c r="E9" i="10"/>
  <c r="E10" i="10"/>
  <c r="E11" i="10"/>
  <c r="E12" i="10"/>
  <c r="E13" i="10"/>
  <c r="E14" i="10"/>
  <c r="E13" i="15"/>
  <c r="E12" i="15"/>
  <c r="E11" i="15"/>
  <c r="E10" i="15"/>
  <c r="E9" i="15"/>
  <c r="E8" i="15"/>
  <c r="E7" i="15"/>
  <c r="E6" i="15"/>
  <c r="E5" i="15"/>
  <c r="E13" i="14"/>
  <c r="E12" i="14"/>
  <c r="E11" i="14"/>
  <c r="E10" i="14"/>
  <c r="E9" i="14"/>
  <c r="E8" i="14"/>
  <c r="E7" i="14"/>
  <c r="E6" i="14"/>
  <c r="E5" i="14"/>
  <c r="E13" i="8"/>
  <c r="E12" i="8"/>
  <c r="E11" i="8"/>
  <c r="E10" i="8"/>
  <c r="E9" i="8"/>
  <c r="E8" i="8"/>
  <c r="E7" i="8"/>
  <c r="E6" i="8"/>
  <c r="E5" i="8"/>
  <c r="E13" i="7"/>
  <c r="E12" i="7"/>
  <c r="E11" i="7"/>
  <c r="E10" i="7"/>
  <c r="E9" i="7"/>
  <c r="E8" i="7"/>
  <c r="E7" i="7"/>
  <c r="E6" i="7"/>
  <c r="E5" i="7"/>
  <c r="E13" i="6"/>
  <c r="E12" i="6"/>
  <c r="E11" i="6"/>
  <c r="E10" i="6"/>
  <c r="E9" i="6"/>
  <c r="E8" i="6"/>
  <c r="E7" i="6"/>
  <c r="E6" i="6"/>
  <c r="E5" i="6"/>
  <c r="E6" i="5"/>
  <c r="E7" i="5"/>
  <c r="E8" i="5"/>
  <c r="E9" i="5"/>
  <c r="E10" i="5"/>
  <c r="E11" i="5"/>
  <c r="E12" i="5"/>
  <c r="E13" i="5"/>
  <c r="E5" i="5"/>
  <c r="C15" i="5"/>
  <c r="H28" i="13" l="1"/>
  <c r="H29" i="13"/>
  <c r="H30" i="13"/>
  <c r="H34" i="13"/>
  <c r="H35" i="13"/>
  <c r="H36" i="13"/>
  <c r="H38" i="13"/>
  <c r="D14" i="15"/>
  <c r="H37" i="13" s="1"/>
  <c r="I28" i="13"/>
  <c r="I29" i="13"/>
  <c r="I30" i="13"/>
  <c r="I38" i="13"/>
  <c r="D14" i="10"/>
  <c r="D15" i="11"/>
  <c r="C16" i="10"/>
  <c r="E15" i="14" s="1"/>
  <c r="E14" i="11"/>
  <c r="C17" i="11" s="1"/>
  <c r="E15" i="15" s="1"/>
  <c r="W9" i="5"/>
  <c r="Z9" i="5" s="1"/>
  <c r="W13" i="5"/>
  <c r="Z13" i="5" s="1"/>
  <c r="W12" i="5"/>
  <c r="Z12" i="5" s="1"/>
  <c r="W11" i="5"/>
  <c r="Z11" i="5" s="1"/>
  <c r="W7" i="5"/>
  <c r="Z7" i="5" s="1"/>
  <c r="W6" i="5"/>
  <c r="Z6" i="5" s="1"/>
  <c r="Z10" i="5"/>
  <c r="W5" i="5"/>
  <c r="Z8" i="5"/>
  <c r="B53" i="13"/>
  <c r="B37" i="13"/>
  <c r="B21" i="13"/>
  <c r="C21" i="13"/>
  <c r="E21" i="13"/>
  <c r="F21" i="13"/>
  <c r="G21" i="13"/>
  <c r="F14" i="3"/>
  <c r="C53" i="13" s="1"/>
  <c r="F14" i="6"/>
  <c r="E53" i="13" s="1"/>
  <c r="F14" i="7"/>
  <c r="F53" i="13" s="1"/>
  <c r="F14" i="8"/>
  <c r="G53" i="13" s="1"/>
  <c r="D14" i="14"/>
  <c r="I37" i="13" s="1"/>
  <c r="D9" i="14"/>
  <c r="I32" i="13" s="1"/>
  <c r="D12" i="14"/>
  <c r="I35" i="13" s="1"/>
  <c r="D11" i="14"/>
  <c r="I34" i="13" s="1"/>
  <c r="D10" i="14"/>
  <c r="I33" i="13" s="1"/>
  <c r="D8" i="14"/>
  <c r="I31" i="13" s="1"/>
  <c r="B44" i="13"/>
  <c r="B45" i="13"/>
  <c r="B46" i="13"/>
  <c r="B47" i="13"/>
  <c r="B48" i="13"/>
  <c r="B49" i="13"/>
  <c r="B50" i="13"/>
  <c r="B51" i="13"/>
  <c r="B52" i="13"/>
  <c r="B54" i="13"/>
  <c r="B55" i="13"/>
  <c r="B29" i="13"/>
  <c r="B28" i="13"/>
  <c r="B30" i="13"/>
  <c r="B31" i="13"/>
  <c r="B32" i="13"/>
  <c r="B33" i="13"/>
  <c r="B34" i="13"/>
  <c r="B35" i="13"/>
  <c r="B36" i="13"/>
  <c r="B38" i="13"/>
  <c r="B39" i="13"/>
  <c r="G12" i="13"/>
  <c r="G13" i="13"/>
  <c r="G14" i="13"/>
  <c r="G15" i="13"/>
  <c r="G16" i="13"/>
  <c r="G17" i="13"/>
  <c r="G18" i="13"/>
  <c r="G19" i="13"/>
  <c r="G20" i="13"/>
  <c r="G22" i="13"/>
  <c r="F12" i="13"/>
  <c r="F13" i="13"/>
  <c r="F14" i="13"/>
  <c r="F15" i="13"/>
  <c r="F16" i="13"/>
  <c r="F17" i="13"/>
  <c r="F18" i="13"/>
  <c r="F19" i="13"/>
  <c r="F20" i="13"/>
  <c r="F22" i="13"/>
  <c r="E13" i="13"/>
  <c r="E14" i="13"/>
  <c r="E15" i="13"/>
  <c r="E16" i="13"/>
  <c r="E17" i="13"/>
  <c r="E18" i="13"/>
  <c r="E19" i="13"/>
  <c r="E20" i="13"/>
  <c r="E22" i="13"/>
  <c r="E12" i="13"/>
  <c r="D13" i="13"/>
  <c r="D14" i="13"/>
  <c r="D15" i="13"/>
  <c r="D16" i="13"/>
  <c r="D17" i="13"/>
  <c r="D18" i="13"/>
  <c r="D19" i="13"/>
  <c r="D20" i="13"/>
  <c r="D12" i="13"/>
  <c r="C13" i="13"/>
  <c r="C14" i="13"/>
  <c r="C15" i="13"/>
  <c r="C16" i="13"/>
  <c r="C17" i="13"/>
  <c r="C18" i="13"/>
  <c r="C19" i="13"/>
  <c r="C20" i="13"/>
  <c r="C22" i="13"/>
  <c r="C12" i="13"/>
  <c r="B22" i="13"/>
  <c r="B23" i="13"/>
  <c r="B13" i="13"/>
  <c r="B14" i="13"/>
  <c r="B15" i="13"/>
  <c r="B16" i="13"/>
  <c r="B17" i="13"/>
  <c r="B18" i="13"/>
  <c r="B19" i="13"/>
  <c r="B20" i="13"/>
  <c r="B12" i="13"/>
  <c r="K31" i="13"/>
  <c r="C16" i="8"/>
  <c r="D8" i="8" s="1"/>
  <c r="G31" i="13" s="1"/>
  <c r="F13" i="8"/>
  <c r="G52" i="13" s="1"/>
  <c r="F12" i="8"/>
  <c r="G51" i="13" s="1"/>
  <c r="F11" i="8"/>
  <c r="G50" i="13" s="1"/>
  <c r="F10" i="8"/>
  <c r="G49" i="13" s="1"/>
  <c r="F9" i="8"/>
  <c r="G48" i="13" s="1"/>
  <c r="F8" i="8"/>
  <c r="G47" i="13" s="1"/>
  <c r="F7" i="8"/>
  <c r="G46" i="13" s="1"/>
  <c r="F6" i="8"/>
  <c r="G45" i="13" s="1"/>
  <c r="F5" i="8"/>
  <c r="G44" i="13" s="1"/>
  <c r="C16" i="7"/>
  <c r="D15" i="7" s="1"/>
  <c r="F38" i="13" s="1"/>
  <c r="F13" i="7"/>
  <c r="F52" i="13" s="1"/>
  <c r="F12" i="7"/>
  <c r="F51" i="13" s="1"/>
  <c r="F11" i="7"/>
  <c r="F50" i="13" s="1"/>
  <c r="F10" i="7"/>
  <c r="F49" i="13" s="1"/>
  <c r="F9" i="7"/>
  <c r="F48" i="13" s="1"/>
  <c r="F8" i="7"/>
  <c r="F47" i="13" s="1"/>
  <c r="F7" i="7"/>
  <c r="F46" i="13" s="1"/>
  <c r="F6" i="7"/>
  <c r="F45" i="13" s="1"/>
  <c r="F5" i="7"/>
  <c r="C16" i="6"/>
  <c r="F13" i="6"/>
  <c r="E52" i="13" s="1"/>
  <c r="F12" i="6"/>
  <c r="E51" i="13" s="1"/>
  <c r="F11" i="6"/>
  <c r="E50" i="13" s="1"/>
  <c r="F10" i="6"/>
  <c r="E49" i="13" s="1"/>
  <c r="F9" i="6"/>
  <c r="E48" i="13" s="1"/>
  <c r="F8" i="6"/>
  <c r="E47" i="13" s="1"/>
  <c r="F7" i="6"/>
  <c r="E46" i="13" s="1"/>
  <c r="F6" i="6"/>
  <c r="E45" i="13" s="1"/>
  <c r="F5" i="6"/>
  <c r="E44" i="13" s="1"/>
  <c r="C16" i="3"/>
  <c r="D10" i="3" s="1"/>
  <c r="C33" i="13" s="1"/>
  <c r="F13" i="5"/>
  <c r="D52" i="13" s="1"/>
  <c r="F12" i="5"/>
  <c r="D51" i="13" s="1"/>
  <c r="F11" i="5"/>
  <c r="D50" i="13" s="1"/>
  <c r="F10" i="5"/>
  <c r="D49" i="13" s="1"/>
  <c r="F9" i="5"/>
  <c r="D48" i="13" s="1"/>
  <c r="F8" i="5"/>
  <c r="D47" i="13" s="1"/>
  <c r="F7" i="5"/>
  <c r="D46" i="13" s="1"/>
  <c r="F6" i="5"/>
  <c r="D45" i="13" s="1"/>
  <c r="F5" i="5"/>
  <c r="D44" i="13" s="1"/>
  <c r="F6" i="3"/>
  <c r="C45" i="13" s="1"/>
  <c r="F7" i="3"/>
  <c r="C46" i="13" s="1"/>
  <c r="F10" i="3"/>
  <c r="C49" i="13" s="1"/>
  <c r="F11" i="3"/>
  <c r="C50" i="13" s="1"/>
  <c r="F12" i="3"/>
  <c r="C51" i="13" s="1"/>
  <c r="F13" i="3"/>
  <c r="C52" i="13" s="1"/>
  <c r="F8" i="3"/>
  <c r="C47" i="13" s="1"/>
  <c r="F9" i="3"/>
  <c r="C48" i="13" s="1"/>
  <c r="F5" i="3"/>
  <c r="C44" i="13" s="1"/>
  <c r="D15" i="6" l="1"/>
  <c r="E38" i="13" s="1"/>
  <c r="W14" i="5"/>
  <c r="D8" i="15"/>
  <c r="D9" i="15"/>
  <c r="H32" i="13" s="1"/>
  <c r="D10" i="15"/>
  <c r="H33" i="13" s="1"/>
  <c r="D10" i="6"/>
  <c r="E33" i="13" s="1"/>
  <c r="D11" i="6"/>
  <c r="E34" i="13" s="1"/>
  <c r="D14" i="7"/>
  <c r="F37" i="13" s="1"/>
  <c r="D22" i="13"/>
  <c r="Z5" i="5"/>
  <c r="Z14" i="5" s="1"/>
  <c r="D14" i="3"/>
  <c r="C37" i="13" s="1"/>
  <c r="D14" i="6"/>
  <c r="E37" i="13" s="1"/>
  <c r="D8" i="6"/>
  <c r="E31" i="13" s="1"/>
  <c r="D13" i="8"/>
  <c r="G36" i="13" s="1"/>
  <c r="D5" i="8"/>
  <c r="G28" i="13" s="1"/>
  <c r="D10" i="8"/>
  <c r="G33" i="13" s="1"/>
  <c r="D14" i="8"/>
  <c r="G37" i="13" s="1"/>
  <c r="J29" i="13"/>
  <c r="D11" i="8"/>
  <c r="G34" i="13" s="1"/>
  <c r="D12" i="8"/>
  <c r="G35" i="13" s="1"/>
  <c r="D15" i="3"/>
  <c r="C38" i="13" s="1"/>
  <c r="D11" i="7"/>
  <c r="F34" i="13" s="1"/>
  <c r="D9" i="7"/>
  <c r="F32" i="13" s="1"/>
  <c r="D10" i="7"/>
  <c r="F33" i="13" s="1"/>
  <c r="D12" i="7"/>
  <c r="F35" i="13" s="1"/>
  <c r="F23" i="13"/>
  <c r="D5" i="7"/>
  <c r="F28" i="13" s="1"/>
  <c r="D8" i="7"/>
  <c r="F31" i="13" s="1"/>
  <c r="D13" i="14"/>
  <c r="K36" i="13"/>
  <c r="K28" i="13"/>
  <c r="D12" i="3"/>
  <c r="C35" i="13" s="1"/>
  <c r="D9" i="3"/>
  <c r="C32" i="13" s="1"/>
  <c r="D8" i="3"/>
  <c r="C31" i="13" s="1"/>
  <c r="C23" i="13"/>
  <c r="D7" i="3"/>
  <c r="C30" i="13" s="1"/>
  <c r="D6" i="3"/>
  <c r="C29" i="13" s="1"/>
  <c r="D13" i="3"/>
  <c r="C36" i="13" s="1"/>
  <c r="D11" i="3"/>
  <c r="C34" i="13" s="1"/>
  <c r="D5" i="3"/>
  <c r="D12" i="6"/>
  <c r="E35" i="13" s="1"/>
  <c r="E23" i="13"/>
  <c r="D7" i="6"/>
  <c r="E30" i="13" s="1"/>
  <c r="D6" i="7"/>
  <c r="F29" i="13" s="1"/>
  <c r="D13" i="7"/>
  <c r="F36" i="13" s="1"/>
  <c r="D7" i="7"/>
  <c r="F30" i="13" s="1"/>
  <c r="F44" i="13"/>
  <c r="G23" i="13"/>
  <c r="D6" i="8"/>
  <c r="G29" i="13" s="1"/>
  <c r="D7" i="8"/>
  <c r="G30" i="13" s="1"/>
  <c r="J35" i="13"/>
  <c r="J30" i="13"/>
  <c r="J33" i="13"/>
  <c r="J34" i="13"/>
  <c r="J28" i="13"/>
  <c r="J36" i="13"/>
  <c r="K29" i="13"/>
  <c r="K34" i="13"/>
  <c r="K33" i="13"/>
  <c r="K35" i="13"/>
  <c r="K32" i="13"/>
  <c r="J31" i="13"/>
  <c r="J32" i="13"/>
  <c r="D15" i="8"/>
  <c r="G38" i="13" s="1"/>
  <c r="D9" i="8"/>
  <c r="D13" i="6"/>
  <c r="E36" i="13" s="1"/>
  <c r="D5" i="6"/>
  <c r="E28" i="13" s="1"/>
  <c r="D6" i="6"/>
  <c r="E29" i="13" s="1"/>
  <c r="D9" i="6"/>
  <c r="W16" i="5" l="1"/>
  <c r="E14" i="5" s="1"/>
  <c r="C18" i="14"/>
  <c r="I8" i="13" s="1"/>
  <c r="I36" i="13"/>
  <c r="C14" i="5"/>
  <c r="X10" i="5"/>
  <c r="X11" i="5"/>
  <c r="X12" i="5"/>
  <c r="X6" i="5"/>
  <c r="X7" i="5"/>
  <c r="X8" i="5"/>
  <c r="X13" i="5"/>
  <c r="X5" i="5"/>
  <c r="X9" i="5"/>
  <c r="C18" i="15"/>
  <c r="H8" i="13" s="1"/>
  <c r="H31" i="13"/>
  <c r="D16" i="15"/>
  <c r="H39" i="13" s="1"/>
  <c r="D16" i="14"/>
  <c r="I39" i="13" s="1"/>
  <c r="D16" i="3"/>
  <c r="C39" i="13" s="1"/>
  <c r="C28" i="13"/>
  <c r="D16" i="6"/>
  <c r="E39" i="13" s="1"/>
  <c r="E32" i="13"/>
  <c r="D16" i="7"/>
  <c r="F39" i="13" s="1"/>
  <c r="D16" i="8"/>
  <c r="G39" i="13" s="1"/>
  <c r="G32" i="13"/>
  <c r="J39" i="13"/>
  <c r="K39" i="13"/>
  <c r="K30" i="13"/>
  <c r="X14" i="5" l="1"/>
  <c r="D21" i="13"/>
  <c r="C16" i="5"/>
  <c r="F14" i="5"/>
  <c r="D53" i="13" s="1"/>
  <c r="J8" i="13"/>
  <c r="E15" i="8"/>
  <c r="F15" i="8" s="1"/>
  <c r="E15" i="7"/>
  <c r="F15" i="7" s="1"/>
  <c r="E15" i="6"/>
  <c r="F15" i="6" s="1"/>
  <c r="E15" i="3"/>
  <c r="F15" i="3" s="1"/>
  <c r="K8" i="13"/>
  <c r="E15" i="5"/>
  <c r="F15" i="5" s="1"/>
  <c r="D54" i="13" s="1"/>
  <c r="D7" i="5" l="1"/>
  <c r="D30" i="13" s="1"/>
  <c r="D6" i="5"/>
  <c r="D29" i="13" s="1"/>
  <c r="D12" i="5"/>
  <c r="D35" i="13" s="1"/>
  <c r="D15" i="5"/>
  <c r="D38" i="13" s="1"/>
  <c r="D9" i="5"/>
  <c r="D32" i="13" s="1"/>
  <c r="D14" i="5"/>
  <c r="D37" i="13" s="1"/>
  <c r="D10" i="5"/>
  <c r="D33" i="13" s="1"/>
  <c r="D8" i="5"/>
  <c r="D31" i="13" s="1"/>
  <c r="D23" i="13"/>
  <c r="D5" i="5"/>
  <c r="D13" i="5"/>
  <c r="D36" i="13" s="1"/>
  <c r="D11" i="5"/>
  <c r="D34" i="13" s="1"/>
  <c r="F16" i="5"/>
  <c r="D55" i="13" s="1"/>
  <c r="C54" i="13"/>
  <c r="F16" i="3"/>
  <c r="E54" i="13"/>
  <c r="F16" i="6"/>
  <c r="F54" i="13"/>
  <c r="F16" i="7"/>
  <c r="G54" i="13"/>
  <c r="F16" i="8"/>
  <c r="D28" i="13" l="1"/>
  <c r="D16" i="5"/>
  <c r="D39" i="13" s="1"/>
  <c r="C18" i="5"/>
  <c r="D8" i="13" s="1"/>
  <c r="G55" i="13"/>
  <c r="C18" i="8"/>
  <c r="G8" i="13" s="1"/>
  <c r="F55" i="13"/>
  <c r="C18" i="7"/>
  <c r="F8" i="13" s="1"/>
  <c r="C18" i="6"/>
  <c r="E8" i="13" s="1"/>
  <c r="E55" i="13"/>
  <c r="C55" i="13"/>
  <c r="C18" i="3"/>
  <c r="C8" i="1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tc={528BE200-02AE-4B2B-BBE5-B0F29CA2B74E}</author>
  </authors>
  <commentList>
    <comment ref="B2" authorId="0" shapeId="0" xr:uid="{528BE200-02AE-4B2B-BBE5-B0F29CA2B74E}">
      <text>
        <t xml:space="preserve">[Threaded comment]
Your version of Excel allows you to read this threaded comment; however, any edits to it will get removed if the file is opened in a newer version of Excel. Learn more: https://go.microsoft.com/fwlink/?linkid=870924
Comment:
    &lt;ikandi May 19th&gt; Added this sheet from Telematics template. From below folder -&gt; filename -&gt; TAB name
CTFP-DMS QFR Templates
NMED Telematics Submission_Mock Template.xlsx
TAB NAME is 'NM EDI CI Values_2026'
</t>
      </text>
    </comment>
  </commentList>
</comments>
</file>

<file path=xl/sharedStrings.xml><?xml version="1.0" encoding="utf-8"?>
<sst xmlns="http://schemas.openxmlformats.org/spreadsheetml/2006/main" count="440" uniqueCount="207">
  <si>
    <t>New Mexico Clean Transportation Fuel Program (CTFP)</t>
  </si>
  <si>
    <t>WTW CI (gCO₂e/MJ):</t>
  </si>
  <si>
    <t>Fuel / Utility</t>
  </si>
  <si>
    <t>PNM</t>
  </si>
  <si>
    <t>Xcel Energy</t>
  </si>
  <si>
    <t>Tri-State G&amp;T</t>
  </si>
  <si>
    <t>El Paso Electric</t>
  </si>
  <si>
    <t>Los Alamos County</t>
  </si>
  <si>
    <t>Western Farmers</t>
  </si>
  <si>
    <t>Novapache</t>
  </si>
  <si>
    <t>eGRID_AZNM</t>
  </si>
  <si>
    <t>eGRID_SPSO</t>
  </si>
  <si>
    <t>CI (gCO₂e/MJ)</t>
  </si>
  <si>
    <t>Electricity Procurement Volume (MWh), if available</t>
  </si>
  <si>
    <t>Western Farmers*</t>
  </si>
  <si>
    <t>Navopache*</t>
  </si>
  <si>
    <t>eGRID_AZNM*</t>
  </si>
  <si>
    <t>eGRID_SPSO*</t>
  </si>
  <si>
    <t>2025 Proportional Fuel Mix (%)</t>
  </si>
  <si>
    <t>Navopache</t>
  </si>
  <si>
    <t>Emissions (MT CO₂e)</t>
  </si>
  <si>
    <t>Novapache*</t>
  </si>
  <si>
    <t>Public Service Company of New Mexico (PNM) — 2025 Generation Profile</t>
  </si>
  <si>
    <t>Fuel Source</t>
  </si>
  <si>
    <t>MWh (2025), if available</t>
  </si>
  <si>
    <t>% of Total Share</t>
  </si>
  <si>
    <t>Notes</t>
  </si>
  <si>
    <t>Oil/Petroleum</t>
  </si>
  <si>
    <t>Coal</t>
  </si>
  <si>
    <t>Natural Gas</t>
  </si>
  <si>
    <t>Geothermal</t>
  </si>
  <si>
    <t>Biomass</t>
  </si>
  <si>
    <t>Nuclear</t>
  </si>
  <si>
    <t>Hydro</t>
  </si>
  <si>
    <t>Wind</t>
  </si>
  <si>
    <t>Solar</t>
  </si>
  <si>
    <t>Market Purchase (Known Source)</t>
  </si>
  <si>
    <t>Market Purchase (Unknown Source)</t>
  </si>
  <si>
    <t>Assigned eGRID_AZNM proxy because source-specific fuel mix was unavailable.</t>
  </si>
  <si>
    <t>TOTAL</t>
  </si>
  <si>
    <t>Xcel Energy (SPS) — 2025 Generation Profile</t>
  </si>
  <si>
    <t xml:space="preserve">Xcel Energy Purchased Electricity_2025 </t>
  </si>
  <si>
    <t>Xcel Energy Purchased Electricity (2025) CI Calculation</t>
  </si>
  <si>
    <t>Entity</t>
  </si>
  <si>
    <t>Year</t>
  </si>
  <si>
    <t>Total Of Net_MWh</t>
  </si>
  <si>
    <t>Gas</t>
  </si>
  <si>
    <t>Oil</t>
  </si>
  <si>
    <t>Other</t>
  </si>
  <si>
    <t>EF (gCO₂e/MJ)</t>
  </si>
  <si>
    <t>Borger Energy Associates, Limited Partnership</t>
  </si>
  <si>
    <t>2025</t>
  </si>
  <si>
    <t>Chaves County Solar, LLC</t>
  </si>
  <si>
    <t>Cirrus Wind I, LLC</t>
  </si>
  <si>
    <t>Engineered Carbons Incorporated</t>
  </si>
  <si>
    <t>Lea Power Partners LLC</t>
  </si>
  <si>
    <t>Lorenzo Wind, LLC</t>
  </si>
  <si>
    <t>Mammoth Plains</t>
  </si>
  <si>
    <t>Milo Wind Project LLC</t>
  </si>
  <si>
    <t>Palo Duro</t>
  </si>
  <si>
    <t>Calculated from reported source allocation in columns J:AA.</t>
  </si>
  <si>
    <t>Pantex</t>
  </si>
  <si>
    <t>Assigned eGRID_SPSO proxy because source-specific fuel mix was unavailable.</t>
  </si>
  <si>
    <t>Pleasant Hill Wind Energy (Ralls II)</t>
  </si>
  <si>
    <t>Ralls Wind Farm LLC</t>
  </si>
  <si>
    <t>Roosevelt Wind Ranch</t>
  </si>
  <si>
    <t>Roswell Solar, LLC</t>
  </si>
  <si>
    <t>San Juan Mesa Wind Project, L.L.C.</t>
  </si>
  <si>
    <t>SoCore Clovis 1, LLC</t>
  </si>
  <si>
    <t>Southwest Power Pool</t>
  </si>
  <si>
    <t>Spinning Spur Wind</t>
  </si>
  <si>
    <t>SPS Misc. Small Solar</t>
  </si>
  <si>
    <t>SPS Misc. Small Wind</t>
  </si>
  <si>
    <t>SunE SPS1 LLC</t>
  </si>
  <si>
    <t>SunE SPS2 LLC</t>
  </si>
  <si>
    <t>SunE SPS3 LLC</t>
  </si>
  <si>
    <t>SunE SPS4 LLC</t>
  </si>
  <si>
    <t>SunE SPS5 LLC</t>
  </si>
  <si>
    <t>Tokai Carbon</t>
  </si>
  <si>
    <t>Wildcat Ranch Wind Project</t>
  </si>
  <si>
    <t>Wildorado Wind LP</t>
  </si>
  <si>
    <t>Tri-State G&amp;T — 2025 Generation Profile</t>
  </si>
  <si>
    <t xml:space="preserve">Reported 'Member Renewables' </t>
  </si>
  <si>
    <t>Reported category: market purchases plus 'Basin non-renewable generation'. Assigned eGRID_AZNM proxy because source-specific fuel mix was not available in submitted data.</t>
  </si>
  <si>
    <t>Note on Cooperative CI Applicability</t>
  </si>
  <si>
    <t>The following New Mexico rural electric cooperatives are confirmed member systems of the Tri-State Generation and Transmission network. For the purposes of regulatory reporting and baseline CI establishment, these distribution utilities may utilize the aggregated Tri-State wholesale carbon intensity (CI) calculated within this sheet:</t>
  </si>
  <si>
    <t>• Central New Mexico Electric</t>
  </si>
  <si>
    <t>• Otero County Electric</t>
  </si>
  <si>
    <t>• Columbus Electric</t>
  </si>
  <si>
    <t>• Sierra Electric</t>
  </si>
  <si>
    <t>• Continental Divide Electric</t>
  </si>
  <si>
    <t>• Socorro Electric</t>
  </si>
  <si>
    <t>• Jemez Mountains Electric</t>
  </si>
  <si>
    <t>• Springer Electric</t>
  </si>
  <si>
    <t>• Mora-San Miguel Electric</t>
  </si>
  <si>
    <t>• Southwestern Electric</t>
  </si>
  <si>
    <t>• Northern Rio Arriba Electric</t>
  </si>
  <si>
    <t>El Paso Electric — 2025 Generation Profile</t>
  </si>
  <si>
    <t>Los Alamos County — 2025 Generation Profile</t>
  </si>
  <si>
    <t>Navopache Electric Cooperative — 2025 Generation Profile*</t>
  </si>
  <si>
    <t>Note: 2025 MWh data were not available for this profile. The calculation uses the available percent-of-total fuel mix shares provided for Tucson Electric Power supply to Navopache Electric Cooperative. The resulting CI is calculated as a share-weighted average of the applicable source-specific CI factors.</t>
  </si>
  <si>
    <t>Western Farmers Electric Coop (WFEC) — 2025 Generation Profile*</t>
  </si>
  <si>
    <t>Note on Cooperative CI Applicability:</t>
  </si>
  <si>
    <t>The following New Mexico rural electric cooperatives are confirmed member systems of the Western Farmers Electric Coop (WFEC) network. For the purposes of regulatory reporting and baseline CI establishment, these distribution utilities may utilize the aggregated Western Farmers Electric Coop (WFEC) carbon intensity (CI) calculated within this sheet:</t>
  </si>
  <si>
    <t>• Central Valley Electric Cooperative</t>
  </si>
  <si>
    <t>• Lea County Electric Cooperative</t>
  </si>
  <si>
    <t>• Farmers’ Electric Cooperative</t>
  </si>
  <si>
    <t>• Roosevelt County Electric Cooperative</t>
  </si>
  <si>
    <r>
      <t>Note on WFEC Power Purchase Agreements (PPAs):</t>
    </r>
    <r>
      <rPr>
        <sz val="11"/>
        <color theme="1"/>
        <rFont val="Calibri"/>
        <family val="2"/>
        <charset val="1"/>
      </rPr>
      <t xml:space="preserve">
The Western Farmers Electric Cooperative (WFEC) 2025 Annual Report indicates that 23% of its generation portfolio is procured through PPAs historically sourced from the Southwestern Power Administration (SWPA), the Oneta Power Plant, and the Grand River Dam Authority (GRDA). Because the public report does not disaggregate the specific proportional allocation or volume obtained from each individual entity, this 23% procurement fraction is classified as a "Market Purchase (Unknown Source)" for baseline fuel mix and carbon intensity modeling.</t>
    </r>
  </si>
  <si>
    <t>Note: 2025 MWh data were not available for this profile. The calculation uses available percent-of-total fuel mix shares from Western Farmers Electric Cooperative source information. The resulting CI is calculated as a share-weighted average of the applicable source-specific CI factors.</t>
  </si>
  <si>
    <t>eGRID_AZNM | eGRID2023 Fuel Mix Proxy</t>
  </si>
  <si>
    <t>The raw 2023 eGRID data yielded a total of 100.2%; therefore, 0.2% was subtracted from the natural gas allocation to normalize the fuel mix to exactly 100.0%.</t>
  </si>
  <si>
    <t>Note: This sheet uses EPA eGRID fuel mix percentages as a regional proxy. It does not use 2025 utility-specific MWh data. The resulting CI is calculated as a share-weighted average using eGRID fuel mix shares and NM-GREET-derived source-specific CI factors.</t>
  </si>
  <si>
    <t>eGRID_SPSO | eGRID2023 Fuel Mix Proxy</t>
  </si>
  <si>
    <t xml:space="preserve">Unknown Source </t>
  </si>
  <si>
    <t>Assigned natural gas CI as the proxy for eGRID unknown fossil generation.</t>
  </si>
  <si>
    <t>*Note: Emissions are shown only where MWh data are available. Share-only profiles have valid CI values but do not calculate metric tons CO₂e without a 2025 MWh basis.</t>
  </si>
  <si>
    <t>*Note: 2025 MWh data were not available for those profiles; NMED used available percent-of-total fuel mix shares to calculate share-weighted CI values.</t>
  </si>
  <si>
    <t>2025 Electricity Distribution Utility (EDU) Carbon Intensity (CI) Calculations</t>
  </si>
  <si>
    <t>Pathway Code</t>
  </si>
  <si>
    <t>Central New Mexico Electric Coop</t>
  </si>
  <si>
    <t>CNM</t>
  </si>
  <si>
    <t>Central Valley Electric Coop</t>
  </si>
  <si>
    <t>CVE</t>
  </si>
  <si>
    <t>City of Aztec</t>
  </si>
  <si>
    <t>AZT</t>
  </si>
  <si>
    <t>City of Farmington</t>
  </si>
  <si>
    <t>FMT</t>
  </si>
  <si>
    <t>City of Gallup</t>
  </si>
  <si>
    <t>GAL</t>
  </si>
  <si>
    <t>City of Truth or Consequences</t>
  </si>
  <si>
    <t>TOC</t>
  </si>
  <si>
    <t>City of Springer</t>
  </si>
  <si>
    <t>SPR</t>
  </si>
  <si>
    <t>Columbus Electric Coop</t>
  </si>
  <si>
    <t>COL</t>
  </si>
  <si>
    <t>Continental Divide Electric Coop</t>
  </si>
  <si>
    <t>CDE</t>
  </si>
  <si>
    <t>Duncan Valley Electric Coop</t>
  </si>
  <si>
    <t>DVC</t>
  </si>
  <si>
    <t>EPE</t>
  </si>
  <si>
    <t>Farmers Electric Coop</t>
  </si>
  <si>
    <t>FEC</t>
  </si>
  <si>
    <t>Jemez Mountains Electric Coop</t>
  </si>
  <si>
    <t>JME</t>
  </si>
  <si>
    <t>Kit Carson Electric Coop</t>
  </si>
  <si>
    <t>KCE</t>
  </si>
  <si>
    <t>Lea County Electric Coop</t>
  </si>
  <si>
    <t>LEC</t>
  </si>
  <si>
    <t>Los Alamos Department of Public Utilities</t>
  </si>
  <si>
    <t>LAC</t>
  </si>
  <si>
    <t>Mora–San Miguel Electric Coop</t>
  </si>
  <si>
    <t>MSM</t>
  </si>
  <si>
    <t>Navopache Electric Coop</t>
  </si>
  <si>
    <t>NAV</t>
  </si>
  <si>
    <t>Northern Rio Arriba Electric Coop</t>
  </si>
  <si>
    <t>NRA</t>
  </si>
  <si>
    <t>Otero County Electric Coop</t>
  </si>
  <si>
    <t>OTE</t>
  </si>
  <si>
    <t>Public Service Company of New Mexico</t>
  </si>
  <si>
    <t>City of Raton</t>
  </si>
  <si>
    <t>RPS</t>
  </si>
  <si>
    <t>Rio Grande Electric Coop</t>
  </si>
  <si>
    <t>RGE</t>
  </si>
  <si>
    <t>Roosevelt County Electric Coop</t>
  </si>
  <si>
    <t>ROC</t>
  </si>
  <si>
    <t>Sierra Electric Coop</t>
  </si>
  <si>
    <t>SIE</t>
  </si>
  <si>
    <t>Socorro Electric Coop</t>
  </si>
  <si>
    <t>SOC</t>
  </si>
  <si>
    <t>Southwestern Electric Coop</t>
  </si>
  <si>
    <t>SWE</t>
  </si>
  <si>
    <t>Springer Electric Coop</t>
  </si>
  <si>
    <t>SPS</t>
  </si>
  <si>
    <t>ELCNMCNM2026</t>
  </si>
  <si>
    <t>ELCNMCVE2026</t>
  </si>
  <si>
    <t>ELCNMAZT2026</t>
  </si>
  <si>
    <t>ELCNMFMT2026</t>
  </si>
  <si>
    <t>ELCNMGAL2026</t>
  </si>
  <si>
    <t>ELCNMTOC2026</t>
  </si>
  <si>
    <t>ELCNMSPR2026</t>
  </si>
  <si>
    <t>ELCNMCOL2026</t>
  </si>
  <si>
    <t>ELCNMCDE2026</t>
  </si>
  <si>
    <t>ELCNMDVC2026</t>
  </si>
  <si>
    <t>ELCNMEPE2026</t>
  </si>
  <si>
    <t>ELCNMFEC2026</t>
  </si>
  <si>
    <t>ELCNMJME2026</t>
  </si>
  <si>
    <t>ELCNMKCE2026</t>
  </si>
  <si>
    <t>ELCNMLEC2026</t>
  </si>
  <si>
    <t>ELCNMLAC2026</t>
  </si>
  <si>
    <t>ELCNMMSM2026</t>
  </si>
  <si>
    <t>ELCNMNAV2026</t>
  </si>
  <si>
    <t>ELCNMNRA2026</t>
  </si>
  <si>
    <t>ELCNMOTE2026</t>
  </si>
  <si>
    <t>ELCNMPNM2026</t>
  </si>
  <si>
    <t>ELCNMRPS2026</t>
  </si>
  <si>
    <t>ELCNMRGE2026</t>
  </si>
  <si>
    <t>ELCNMROC2026</t>
  </si>
  <si>
    <t>ELCNMSIE2026</t>
  </si>
  <si>
    <t>ELCNMSOC2026</t>
  </si>
  <si>
    <t>ELCNMSWE2026</t>
  </si>
  <si>
    <t>ELCNMSPS2026</t>
  </si>
  <si>
    <t>EDU Name</t>
  </si>
  <si>
    <t>Note: Use the pathway code corresponding to the EDU service territory where the electricity is dispensed. These pathway codes and CI values do not apply to electricity supported by a separately approved low-CI or renewable electricity pathway.</t>
  </si>
  <si>
    <t>Utility Specific
CI (gCO2e/MJ)</t>
  </si>
  <si>
    <t>EDU Abbreviation</t>
  </si>
  <si>
    <t>ELCNMSPC2026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</si>
</sst>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164" formatCode="0.0"/>
    <numFmt numFmtId="165" formatCode="0.0%;\-0.0%;&quot;-&quot;"/>
    <numFmt numFmtId="166" formatCode="_(* #,##0.0_);_(* \(#,##0.0\);_(* &quot;-&quot;??_);_(@_)"/>
    <numFmt numFmtId="167" formatCode="_(* #,##0_);_(* \(#,##0\);_(* &quot;-&quot;??_);_(@_)"/>
    <numFmt numFmtId="168" formatCode="_(* #,##0_);_(* \(#,##0\);_(* \-??_);_(@_)"/>
    <numFmt numFmtId="169" formatCode="0.0%;\-0.0%;\-"/>
    <numFmt numFmtId="170" formatCode="_(* #,##0.00_);_(* \(#,##0.00\);_(* \-??_);_(@_)"/>
    <numFmt numFmtId="171" formatCode="_(* #,##0.0_);_(* \(#,##0.0\);_(* \-??_);_(@_)"/>
  </numFmts>
  <fonts count="28" x14ac:knownFonts="1">
    <font>
      <sz val="11"/>
      <color theme="1"/>
      <name val="Calibri"/>
      <family val="2"/>
      <charset val="1"/>
    </font>
    <font>
      <sz val="11"/>
      <color theme="1"/>
      <name val="Calibri"/>
      <family val="2"/>
      <scheme val="minor"/>
    </font>
    <font>
      <sz val="11"/>
      <color theme="1"/>
      <name val="Calibri"/>
      <family val="2"/>
      <scheme val="minor"/>
    </font>
    <font>
      <b/>
      <sz val="10"/>
      <color rgb="FFFFFFFF"/>
      <name val="Calibri"/>
      <family val="2"/>
    </font>
    <font>
      <sz val="11"/>
      <color theme="1"/>
      <name val="Calibri"/>
      <family val="2"/>
      <charset val="1"/>
    </font>
    <font>
      <b/>
      <sz val="14"/>
      <color rgb="FF1F4E79"/>
      <name val="Calibri"/>
      <family val="2"/>
    </font>
    <font>
      <b/>
      <sz val="11"/>
      <name val="Calibri"/>
      <family val="2"/>
    </font>
    <font>
      <b/>
      <sz val="10"/>
      <name val="Calibri"/>
      <family val="2"/>
    </font>
    <font>
      <sz val="10"/>
      <name val="Calibri"/>
      <family val="2"/>
    </font>
    <font>
      <b/>
      <sz val="12"/>
      <color rgb="FF1F4E79"/>
      <name val="Calibri"/>
      <family val="2"/>
    </font>
    <font>
      <u/>
      <sz val="11"/>
      <color theme="10"/>
      <name val="Calibri"/>
      <family val="2"/>
      <charset val="1"/>
    </font>
    <font>
      <b/>
      <sz val="10"/>
      <color theme="0"/>
      <name val="Calibri"/>
      <family val="2"/>
    </font>
    <font>
      <u/>
      <sz val="11"/>
      <color theme="0"/>
      <name val="Calibri"/>
      <family val="2"/>
    </font>
    <font>
      <b/>
      <u/>
      <sz val="11"/>
      <color theme="0"/>
      <name val="Calibri"/>
      <family val="2"/>
    </font>
    <font>
      <sz val="11"/>
      <color theme="0"/>
      <name val="Calibri"/>
      <family val="2"/>
      <scheme val="minor"/>
    </font>
    <font>
      <sz val="10"/>
      <color indexed="8"/>
      <name val="Arial"/>
      <family val="2"/>
    </font>
    <font>
      <sz val="11"/>
      <color indexed="8"/>
      <name val="Calibri"/>
      <family val="2"/>
    </font>
    <font>
      <b/>
      <sz val="11"/>
      <color theme="1"/>
      <name val="Calibri"/>
      <family val="2"/>
      <charset val="1"/>
    </font>
    <font>
      <sz val="11"/>
      <color theme="1"/>
      <name val="Calibri"/>
      <family val="2"/>
    </font>
    <font>
      <b/>
      <sz val="12"/>
      <color theme="0"/>
      <name val="Calibri"/>
      <family val="2"/>
    </font>
    <font>
      <sz val="11"/>
      <color theme="0"/>
      <name val="Calibri"/>
      <family val="2"/>
    </font>
    <font>
      <u/>
      <sz val="11"/>
      <color theme="0"/>
      <name val="Calibri"/>
      <family val="2"/>
      <charset val="1"/>
    </font>
    <font>
      <b/>
      <sz val="10"/>
      <name val="Calibri"/>
      <family val="2"/>
      <charset val="1"/>
    </font>
    <font>
      <b/>
      <sz val="11"/>
      <name val="Calibri"/>
      <family val="2"/>
      <charset val="1"/>
    </font>
    <font>
      <sz val="11"/>
      <name val="Calibri"/>
      <family val="2"/>
      <charset val="1"/>
    </font>
    <font>
      <b/>
      <sz val="14"/>
      <color rgb="FF1F4E79"/>
      <name val="Calibri"/>
      <family val="2"/>
      <charset val="1"/>
    </font>
    <font>
      <b/>
      <sz val="26"/>
      <color theme="0"/>
      <name val="Calibri"/>
      <family val="2"/>
      <scheme val="minor"/>
    </font>
    <font>
      <sz val="10"/>
      <name val="Calibri"/>
      <family val="2"/>
    </font>
  </fonts>
  <fills count="14">
    <fill>
      <patternFill patternType="none"/>
    </fill>
    <fill>
      <patternFill patternType="gray125"/>
    </fill>
    <fill>
      <patternFill patternType="solid">
        <fgColor rgb="FFF2F2F2"/>
      </patternFill>
    </fill>
    <fill>
      <patternFill patternType="solid">
        <fgColor rgb="FFD5D7CD"/>
        <bgColor indexed="64"/>
      </patternFill>
    </fill>
    <fill>
      <patternFill patternType="solid">
        <fgColor rgb="FFF0EBF8"/>
        <bgColor indexed="64"/>
      </patternFill>
    </fill>
    <fill>
      <patternFill patternType="solid">
        <fgColor rgb="FFE9F5E1"/>
        <bgColor indexed="64"/>
      </patternFill>
    </fill>
    <fill>
      <patternFill patternType="solid">
        <fgColor rgb="FFFFC000"/>
        <bgColor indexed="64"/>
      </patternFill>
    </fill>
    <fill>
      <patternFill patternType="solid">
        <fgColor theme="4" tint="0.79998168889431442"/>
        <bgColor theme="4" tint="0.79998168889431442"/>
      </patternFill>
    </fill>
    <fill>
      <patternFill patternType="solid">
        <fgColor rgb="FF026773"/>
        <bgColor indexed="64"/>
      </patternFill>
    </fill>
    <fill>
      <patternFill patternType="solid">
        <fgColor rgb="FFFFF2CC"/>
        <bgColor rgb="FFE9F5E1"/>
      </patternFill>
    </fill>
    <fill>
      <patternFill patternType="solid">
        <fgColor rgb="FFF2F2F2"/>
        <bgColor rgb="FFF0EBF8"/>
      </patternFill>
    </fill>
    <fill>
      <patternFill patternType="solid">
        <fgColor rgb="FFA0A0A0"/>
        <bgColor indexed="64"/>
      </patternFill>
    </fill>
    <fill>
      <patternFill patternType="solid">
        <fgColor rgb="FFFFF2CC"/>
        <bgColor indexed="64"/>
      </patternFill>
    </fill>
    <fill>
      <patternFill patternType="solid">
        <fgColor rgb="FFFFFFFF"/>
        <bgColor indexed="64"/>
      </patternFill>
    </fill>
  </fills>
  <borders count="42">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right style="thin">
        <color auto="1"/>
      </right>
      <top style="thin">
        <color auto="1"/>
      </top>
      <bottom/>
      <diagonal/>
    </border>
    <border>
      <left style="thin">
        <color auto="1"/>
      </left>
      <right/>
      <top/>
      <bottom style="thin">
        <color auto="1"/>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auto="1"/>
      </right>
      <top/>
      <bottom/>
      <diagonal/>
    </border>
    <border>
      <left style="thin">
        <color rgb="FFB7C9D6"/>
      </left>
      <right style="thin">
        <color rgb="FFB7C9D6"/>
      </right>
      <top style="thin">
        <color rgb="FFB7C9D6"/>
      </top>
      <bottom style="thin">
        <color rgb="FFB7C9D6"/>
      </bottom>
      <diagonal/>
    </border>
    <border>
      <left style="thin">
        <color theme="1"/>
      </left>
      <right style="thin">
        <color rgb="FFB7C9D6"/>
      </right>
      <top style="thin">
        <color theme="1"/>
      </top>
      <bottom style="thin">
        <color rgb="FFB7C9D6"/>
      </bottom>
      <diagonal/>
    </border>
    <border>
      <left style="thin">
        <color rgb="FFB7C9D6"/>
      </left>
      <right style="thin">
        <color rgb="FFB7C9D6"/>
      </right>
      <top style="thin">
        <color theme="1"/>
      </top>
      <bottom style="thin">
        <color rgb="FFB7C9D6"/>
      </bottom>
      <diagonal/>
    </border>
    <border>
      <left style="thin">
        <color rgb="FFB7C9D6"/>
      </left>
      <right style="thin">
        <color theme="1"/>
      </right>
      <top style="thin">
        <color theme="1"/>
      </top>
      <bottom style="thin">
        <color rgb="FFB7C9D6"/>
      </bottom>
      <diagonal/>
    </border>
    <border>
      <left style="thin">
        <color theme="1"/>
      </left>
      <right style="thin">
        <color rgb="FFB7C9D6"/>
      </right>
      <top style="thin">
        <color rgb="FFB7C9D6"/>
      </top>
      <bottom style="thin">
        <color rgb="FFB7C9D6"/>
      </bottom>
      <diagonal/>
    </border>
    <border>
      <left style="thin">
        <color rgb="FFB7C9D6"/>
      </left>
      <right style="thin">
        <color theme="1"/>
      </right>
      <top style="thin">
        <color rgb="FFB7C9D6"/>
      </top>
      <bottom style="thin">
        <color rgb="FFB7C9D6"/>
      </bottom>
      <diagonal/>
    </border>
    <border>
      <left style="thin">
        <color theme="1"/>
      </left>
      <right style="thin">
        <color rgb="FFB7C9D6"/>
      </right>
      <top style="thin">
        <color rgb="FFB7C9D6"/>
      </top>
      <bottom style="thin">
        <color theme="1"/>
      </bottom>
      <diagonal/>
    </border>
    <border>
      <left style="thin">
        <color rgb="FFB7C9D6"/>
      </left>
      <right style="thin">
        <color rgb="FFB7C9D6"/>
      </right>
      <top style="thin">
        <color rgb="FFB7C9D6"/>
      </top>
      <bottom style="thin">
        <color theme="1"/>
      </bottom>
      <diagonal/>
    </border>
    <border>
      <left style="thin">
        <color rgb="FFB7C9D6"/>
      </left>
      <right style="thin">
        <color theme="1"/>
      </right>
      <top style="thin">
        <color rgb="FFB7C9D6"/>
      </top>
      <bottom style="thin">
        <color theme="1"/>
      </bottom>
      <diagonal/>
    </border>
    <border>
      <left style="thin">
        <color auto="1"/>
      </left>
      <right style="thin">
        <color rgb="FFB7C9D6"/>
      </right>
      <top style="thin">
        <color auto="1"/>
      </top>
      <bottom style="thin">
        <color rgb="FFB7C9D6"/>
      </bottom>
      <diagonal/>
    </border>
    <border>
      <left style="thin">
        <color rgb="FFB7C9D6"/>
      </left>
      <right style="thin">
        <color rgb="FFB7C9D6"/>
      </right>
      <top style="thin">
        <color auto="1"/>
      </top>
      <bottom style="thin">
        <color rgb="FFB7C9D6"/>
      </bottom>
      <diagonal/>
    </border>
    <border>
      <left style="thin">
        <color rgb="FFB7C9D6"/>
      </left>
      <right style="thin">
        <color auto="1"/>
      </right>
      <top style="thin">
        <color auto="1"/>
      </top>
      <bottom style="thin">
        <color rgb="FFB7C9D6"/>
      </bottom>
      <diagonal/>
    </border>
    <border>
      <left style="thin">
        <color auto="1"/>
      </left>
      <right style="thin">
        <color rgb="FFB7C9D6"/>
      </right>
      <top style="thin">
        <color rgb="FFB7C9D6"/>
      </top>
      <bottom style="thin">
        <color auto="1"/>
      </bottom>
      <diagonal/>
    </border>
    <border>
      <left style="thin">
        <color rgb="FFB7C9D6"/>
      </left>
      <right style="thin">
        <color rgb="FFB7C9D6"/>
      </right>
      <top style="thin">
        <color rgb="FFB7C9D6"/>
      </top>
      <bottom style="thin">
        <color auto="1"/>
      </bottom>
      <diagonal/>
    </border>
    <border>
      <left style="thin">
        <color rgb="FFB7C9D6"/>
      </left>
      <right style="thin">
        <color auto="1"/>
      </right>
      <top style="thin">
        <color rgb="FFB7C9D6"/>
      </top>
      <bottom style="thin">
        <color auto="1"/>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rgb="FFB7C9D6"/>
      </left>
      <right/>
      <top style="thin">
        <color rgb="FFB7C9D6"/>
      </top>
      <bottom style="thin">
        <color rgb="FFB7C9D6"/>
      </bottom>
      <diagonal/>
    </border>
    <border>
      <left/>
      <right/>
      <top style="thin">
        <color rgb="FFB7C9D6"/>
      </top>
      <bottom style="thin">
        <color rgb="FFB7C9D6"/>
      </bottom>
      <diagonal/>
    </border>
    <border>
      <left/>
      <right style="thin">
        <color theme="1"/>
      </right>
      <top style="thin">
        <color rgb="FFB7C9D6"/>
      </top>
      <bottom style="thin">
        <color rgb="FFB7C9D6"/>
      </bottom>
      <diagonal/>
    </border>
    <border>
      <left style="thin">
        <color rgb="FFB7C9D6"/>
      </left>
      <right/>
      <top style="thin">
        <color rgb="FFB7C9D6"/>
      </top>
      <bottom style="thin">
        <color theme="1"/>
      </bottom>
      <diagonal/>
    </border>
    <border>
      <left/>
      <right/>
      <top style="thin">
        <color rgb="FFB7C9D6"/>
      </top>
      <bottom style="thin">
        <color theme="1"/>
      </bottom>
      <diagonal/>
    </border>
    <border>
      <left/>
      <right style="thin">
        <color theme="1"/>
      </right>
      <top style="thin">
        <color rgb="FFB7C9D6"/>
      </top>
      <bottom style="thin">
        <color theme="1"/>
      </bottom>
      <diagonal/>
    </border>
    <border>
      <left style="thin">
        <color rgb="FF026773"/>
      </left>
      <right style="thin">
        <color rgb="FF026773"/>
      </right>
      <top style="thin">
        <color rgb="FF026773"/>
      </top>
      <bottom/>
      <diagonal/>
    </border>
    <border>
      <left style="thin">
        <color rgb="FF026773"/>
      </left>
      <right style="thin">
        <color rgb="FF026773"/>
      </right>
      <top/>
      <bottom/>
      <diagonal/>
    </border>
    <border>
      <left style="thin">
        <color rgb="FF026773"/>
      </left>
      <right style="thin">
        <color rgb="FF026773"/>
      </right>
      <top/>
      <bottom style="thin">
        <color rgb="FF026773"/>
      </bottom>
      <diagonal/>
    </border>
    <border>
      <left style="thin">
        <color auto="1"/>
      </left>
      <right/>
      <top style="thin">
        <color auto="1"/>
      </top>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s>
  <cellStyleXfs count="5">
    <xf numFmtId="0" fontId="0" fillId="0" borderId="0"/>
    <xf numFmtId="9" fontId="4" fillId="0" borderId="0" applyFont="0" applyFill="0" applyBorder="0" applyAlignment="0" applyProtection="0"/>
    <xf numFmtId="0" fontId="2" fillId="0" borderId="0"/>
    <xf numFmtId="0" fontId="10" fillId="0" borderId="0" applyNumberFormat="0" applyFill="0" applyBorder="0" applyAlignment="0" applyProtection="0"/>
    <xf numFmtId="0" fontId="15" fillId="0" borderId="0"/>
  </cellStyleXfs>
  <cellXfs count="123">
    <xf numFmtId="0" fontId="0" fillId="0" borderId="0" xfId="0"/>
    <xf numFmtId="0" fontId="2" fillId="0" borderId="0" xfId="2"/>
    <xf numFmtId="0" fontId="6" fillId="0" borderId="0" xfId="2" applyFont="1"/>
    <xf numFmtId="0" fontId="8" fillId="3" borderId="2" xfId="2" applyFont="1" applyFill="1" applyBorder="1" applyAlignment="1">
      <alignment horizontal="left" vertical="center" wrapText="1" indent="1"/>
    </xf>
    <xf numFmtId="0" fontId="8" fillId="5" borderId="2" xfId="2" applyFont="1" applyFill="1" applyBorder="1" applyAlignment="1">
      <alignment horizontal="left" vertical="center" wrapText="1" indent="1"/>
    </xf>
    <xf numFmtId="0" fontId="8" fillId="4" borderId="2" xfId="2" applyFont="1" applyFill="1" applyBorder="1" applyAlignment="1">
      <alignment horizontal="left" vertical="center" wrapText="1" indent="1"/>
    </xf>
    <xf numFmtId="0" fontId="8" fillId="6" borderId="2" xfId="2" applyFont="1" applyFill="1" applyBorder="1" applyAlignment="1">
      <alignment horizontal="left" vertical="center" wrapText="1" indent="1"/>
    </xf>
    <xf numFmtId="0" fontId="9" fillId="0" borderId="0" xfId="2" applyFont="1" applyAlignment="1">
      <alignment horizontal="centerContinuous" vertical="center" wrapText="1"/>
    </xf>
    <xf numFmtId="0" fontId="2" fillId="0" borderId="0" xfId="2" applyAlignment="1">
      <alignment horizontal="centerContinuous"/>
    </xf>
    <xf numFmtId="0" fontId="7" fillId="7" borderId="5" xfId="2" applyFont="1" applyFill="1" applyBorder="1" applyAlignment="1">
      <alignment horizontal="left" vertical="center" wrapText="1" indent="1"/>
    </xf>
    <xf numFmtId="164" fontId="8" fillId="3" borderId="1" xfId="2" applyNumberFormat="1" applyFont="1" applyFill="1" applyBorder="1" applyAlignment="1">
      <alignment horizontal="center" vertical="center" wrapText="1"/>
    </xf>
    <xf numFmtId="164" fontId="8" fillId="5" borderId="1" xfId="2" applyNumberFormat="1" applyFont="1" applyFill="1" applyBorder="1" applyAlignment="1">
      <alignment horizontal="center" vertical="center" wrapText="1"/>
    </xf>
    <xf numFmtId="164" fontId="8" fillId="4" borderId="1" xfId="2" applyNumberFormat="1" applyFont="1" applyFill="1" applyBorder="1" applyAlignment="1">
      <alignment horizontal="center" vertical="center" wrapText="1"/>
    </xf>
    <xf numFmtId="0" fontId="3" fillId="8" borderId="3" xfId="2" applyFont="1" applyFill="1" applyBorder="1" applyAlignment="1">
      <alignment horizontal="center" vertical="center" wrapText="1"/>
    </xf>
    <xf numFmtId="0" fontId="11" fillId="8" borderId="3" xfId="2" applyFont="1" applyFill="1" applyBorder="1" applyAlignment="1">
      <alignment horizontal="center" vertical="center" wrapText="1"/>
    </xf>
    <xf numFmtId="0" fontId="12" fillId="8" borderId="4" xfId="3" applyFont="1" applyFill="1" applyBorder="1" applyAlignment="1">
      <alignment horizontal="left" vertical="center" wrapText="1" indent="1"/>
    </xf>
    <xf numFmtId="0" fontId="3" fillId="8" borderId="4" xfId="2" applyFont="1" applyFill="1" applyBorder="1" applyAlignment="1">
      <alignment horizontal="center" vertical="center" wrapText="1"/>
    </xf>
    <xf numFmtId="164" fontId="8" fillId="6" borderId="1" xfId="2" applyNumberFormat="1" applyFont="1" applyFill="1" applyBorder="1" applyAlignment="1">
      <alignment horizontal="center" vertical="center" wrapText="1"/>
    </xf>
    <xf numFmtId="0" fontId="1" fillId="0" borderId="0" xfId="2" applyFont="1"/>
    <xf numFmtId="0" fontId="13" fillId="8" borderId="4" xfId="3" applyFont="1" applyFill="1" applyBorder="1" applyAlignment="1">
      <alignment horizontal="left" vertical="center" wrapText="1" indent="1"/>
    </xf>
    <xf numFmtId="0" fontId="13" fillId="8" borderId="6" xfId="3" applyFont="1" applyFill="1" applyBorder="1" applyAlignment="1">
      <alignment horizontal="left" vertical="center" wrapText="1" indent="1"/>
    </xf>
    <xf numFmtId="0" fontId="11" fillId="8" borderId="1" xfId="2" applyFont="1" applyFill="1" applyBorder="1" applyAlignment="1">
      <alignment horizontal="center" vertical="center" wrapText="1"/>
    </xf>
    <xf numFmtId="0" fontId="16" fillId="0" borderId="1" xfId="4" applyFont="1" applyBorder="1" applyAlignment="1">
      <alignment wrapText="1"/>
    </xf>
    <xf numFmtId="4" fontId="16" fillId="0" borderId="1" xfId="4" applyNumberFormat="1" applyFont="1" applyBorder="1" applyAlignment="1">
      <alignment horizontal="right" wrapText="1"/>
    </xf>
    <xf numFmtId="0" fontId="15" fillId="0" borderId="1" xfId="4" applyBorder="1"/>
    <xf numFmtId="0" fontId="15" fillId="0" borderId="7" xfId="4" applyBorder="1"/>
    <xf numFmtId="4" fontId="16" fillId="0" borderId="7" xfId="4" applyNumberFormat="1" applyFont="1" applyBorder="1" applyAlignment="1">
      <alignment horizontal="right" wrapText="1"/>
    </xf>
    <xf numFmtId="0" fontId="16" fillId="0" borderId="8" xfId="4" applyFont="1" applyBorder="1" applyAlignment="1">
      <alignment wrapText="1"/>
    </xf>
    <xf numFmtId="4" fontId="16" fillId="0" borderId="8" xfId="4" applyNumberFormat="1" applyFont="1" applyBorder="1" applyAlignment="1">
      <alignment horizontal="right" wrapText="1"/>
    </xf>
    <xf numFmtId="0" fontId="15" fillId="0" borderId="8" xfId="4" applyBorder="1"/>
    <xf numFmtId="4" fontId="16" fillId="0" borderId="9" xfId="4" applyNumberFormat="1" applyFont="1" applyBorder="1" applyAlignment="1">
      <alignment horizontal="right" wrapText="1"/>
    </xf>
    <xf numFmtId="0" fontId="3" fillId="8" borderId="1" xfId="2" applyFont="1" applyFill="1" applyBorder="1" applyAlignment="1">
      <alignment horizontal="center" vertical="center" wrapText="1"/>
    </xf>
    <xf numFmtId="0" fontId="3" fillId="8" borderId="1" xfId="2" applyFont="1" applyFill="1" applyBorder="1" applyAlignment="1">
      <alignment horizontal="centerContinuous" vertical="center" wrapText="1"/>
    </xf>
    <xf numFmtId="0" fontId="2" fillId="0" borderId="0" xfId="2" applyAlignment="1">
      <alignment horizontal="centerContinuous" wrapText="1"/>
    </xf>
    <xf numFmtId="0" fontId="3" fillId="8" borderId="1" xfId="2" applyFont="1" applyFill="1" applyBorder="1" applyAlignment="1">
      <alignment horizontal="centerContinuous" vertical="center" wrapText="1" readingOrder="1"/>
    </xf>
    <xf numFmtId="0" fontId="2" fillId="0" borderId="0" xfId="2" applyAlignment="1">
      <alignment horizontal="centerContinuous" readingOrder="1"/>
    </xf>
    <xf numFmtId="0" fontId="0" fillId="0" borderId="0" xfId="0" applyAlignment="1">
      <alignment horizontal="centerContinuous" wrapText="1"/>
    </xf>
    <xf numFmtId="0" fontId="11" fillId="8" borderId="1" xfId="2" applyFont="1" applyFill="1" applyBorder="1" applyAlignment="1">
      <alignment horizontal="centerContinuous" vertical="center" wrapText="1"/>
    </xf>
    <xf numFmtId="165" fontId="8" fillId="3" borderId="1" xfId="2" applyNumberFormat="1" applyFont="1" applyFill="1" applyBorder="1" applyAlignment="1">
      <alignment horizontal="center" vertical="center" wrapText="1"/>
    </xf>
    <xf numFmtId="165" fontId="8" fillId="5" borderId="1" xfId="2" applyNumberFormat="1" applyFont="1" applyFill="1" applyBorder="1" applyAlignment="1">
      <alignment horizontal="center" vertical="center" wrapText="1"/>
    </xf>
    <xf numFmtId="165" fontId="8" fillId="4" borderId="1" xfId="2" applyNumberFormat="1" applyFont="1" applyFill="1" applyBorder="1" applyAlignment="1">
      <alignment horizontal="center" vertical="center" wrapText="1"/>
    </xf>
    <xf numFmtId="165" fontId="8" fillId="6" borderId="1" xfId="2" applyNumberFormat="1" applyFont="1" applyFill="1" applyBorder="1" applyAlignment="1">
      <alignment horizontal="center" vertical="center" wrapText="1"/>
    </xf>
    <xf numFmtId="165" fontId="6" fillId="2" borderId="1" xfId="1" applyNumberFormat="1" applyFont="1" applyFill="1" applyBorder="1" applyAlignment="1">
      <alignment horizontal="center" vertical="center" wrapText="1"/>
    </xf>
    <xf numFmtId="167" fontId="8" fillId="3" borderId="1" xfId="2" applyNumberFormat="1" applyFont="1" applyFill="1" applyBorder="1" applyAlignment="1">
      <alignment horizontal="center" vertical="center" wrapText="1"/>
    </xf>
    <xf numFmtId="167" fontId="8" fillId="5" borderId="1" xfId="2" applyNumberFormat="1" applyFont="1" applyFill="1" applyBorder="1" applyAlignment="1">
      <alignment horizontal="center" vertical="center" wrapText="1"/>
    </xf>
    <xf numFmtId="167" fontId="8" fillId="4" borderId="1" xfId="2" applyNumberFormat="1" applyFont="1" applyFill="1" applyBorder="1" applyAlignment="1">
      <alignment horizontal="center" vertical="center" wrapText="1"/>
    </xf>
    <xf numFmtId="167" fontId="8" fillId="6" borderId="1" xfId="2" applyNumberFormat="1" applyFont="1" applyFill="1" applyBorder="1" applyAlignment="1">
      <alignment horizontal="center" vertical="center" wrapText="1"/>
    </xf>
    <xf numFmtId="167" fontId="6" fillId="2" borderId="1" xfId="2" applyNumberFormat="1" applyFont="1" applyFill="1" applyBorder="1" applyAlignment="1">
      <alignment horizontal="center" vertical="center" wrapText="1"/>
    </xf>
    <xf numFmtId="166" fontId="5" fillId="2" borderId="1" xfId="2" applyNumberFormat="1" applyFont="1" applyFill="1" applyBorder="1" applyAlignment="1">
      <alignment horizontal="center" vertical="center" wrapText="1"/>
    </xf>
    <xf numFmtId="0" fontId="19" fillId="8" borderId="0" xfId="0" applyFont="1" applyFill="1" applyAlignment="1">
      <alignment horizontal="centerContinuous" vertical="center" wrapText="1"/>
    </xf>
    <xf numFmtId="0" fontId="20" fillId="8" borderId="0" xfId="0" applyFont="1" applyFill="1" applyAlignment="1">
      <alignment horizontal="centerContinuous"/>
    </xf>
    <xf numFmtId="0" fontId="21" fillId="8" borderId="4" xfId="3" applyFont="1" applyFill="1" applyBorder="1" applyAlignment="1">
      <alignment horizontal="left" vertical="center" wrapText="1" indent="1"/>
    </xf>
    <xf numFmtId="0" fontId="0" fillId="0" borderId="11" xfId="0" applyBorder="1" applyAlignment="1">
      <alignment vertical="top" wrapText="1"/>
    </xf>
    <xf numFmtId="167" fontId="8" fillId="3" borderId="1" xfId="2" applyNumberFormat="1" applyFont="1" applyFill="1" applyBorder="1" applyAlignment="1">
      <alignment horizontal="left" vertical="center" wrapText="1"/>
    </xf>
    <xf numFmtId="0" fontId="0" fillId="9" borderId="17" xfId="0" applyFill="1" applyBorder="1" applyAlignment="1">
      <alignment vertical="top" wrapText="1"/>
    </xf>
    <xf numFmtId="0" fontId="22" fillId="0" borderId="11" xfId="0" applyFont="1" applyBorder="1" applyAlignment="1">
      <alignment vertical="top" wrapText="1"/>
    </xf>
    <xf numFmtId="168" fontId="23" fillId="10" borderId="11" xfId="0" applyNumberFormat="1" applyFont="1" applyFill="1" applyBorder="1" applyAlignment="1">
      <alignment vertical="top" wrapText="1"/>
    </xf>
    <xf numFmtId="169" fontId="23" fillId="10" borderId="11" xfId="0" applyNumberFormat="1" applyFont="1" applyFill="1" applyBorder="1" applyAlignment="1">
      <alignment vertical="top" wrapText="1"/>
    </xf>
    <xf numFmtId="170" fontId="24" fillId="0" borderId="11" xfId="0" applyNumberFormat="1" applyFont="1" applyBorder="1" applyAlignment="1">
      <alignment vertical="top" wrapText="1"/>
    </xf>
    <xf numFmtId="170" fontId="0" fillId="0" borderId="11" xfId="0" applyNumberFormat="1" applyBorder="1" applyAlignment="1">
      <alignment vertical="top" wrapText="1"/>
    </xf>
    <xf numFmtId="0" fontId="23" fillId="0" borderId="11" xfId="0" applyFont="1" applyBorder="1" applyAlignment="1">
      <alignment vertical="top" wrapText="1"/>
    </xf>
    <xf numFmtId="171" fontId="25" fillId="10" borderId="11" xfId="0" applyNumberFormat="1" applyFont="1" applyFill="1" applyBorder="1" applyAlignment="1">
      <alignment vertical="top" wrapText="1"/>
    </xf>
    <xf numFmtId="0" fontId="11" fillId="8" borderId="4" xfId="2" applyFont="1" applyFill="1" applyBorder="1" applyAlignment="1">
      <alignment horizontal="center" vertical="center" wrapText="1"/>
    </xf>
    <xf numFmtId="0" fontId="0" fillId="0" borderId="35" xfId="0" applyBorder="1"/>
    <xf numFmtId="0" fontId="0" fillId="0" borderId="36" xfId="0" applyBorder="1"/>
    <xf numFmtId="0" fontId="9" fillId="0" borderId="37" xfId="2" applyFont="1" applyBorder="1" applyAlignment="1">
      <alignment horizontal="centerContinuous" vertical="center" wrapText="1"/>
    </xf>
    <xf numFmtId="0" fontId="2" fillId="11" borderId="0" xfId="2" applyFill="1"/>
    <xf numFmtId="0" fontId="0" fillId="11" borderId="0" xfId="0" applyFill="1"/>
    <xf numFmtId="0" fontId="17" fillId="11" borderId="0" xfId="0" applyFont="1" applyFill="1"/>
    <xf numFmtId="0" fontId="0" fillId="11" borderId="0" xfId="0" applyFill="1" applyAlignment="1">
      <alignment horizontal="centerContinuous" wrapText="1"/>
    </xf>
    <xf numFmtId="0" fontId="2" fillId="11" borderId="0" xfId="2" applyFill="1" applyAlignment="1">
      <alignment horizontal="centerContinuous" wrapText="1"/>
    </xf>
    <xf numFmtId="0" fontId="2" fillId="11" borderId="0" xfId="2" applyFill="1" applyAlignment="1">
      <alignment horizontal="centerContinuous"/>
    </xf>
    <xf numFmtId="0" fontId="0" fillId="11" borderId="0" xfId="0" applyFill="1" applyAlignment="1">
      <alignment horizontal="centerContinuous" vertical="center" wrapText="1"/>
    </xf>
    <xf numFmtId="0" fontId="0" fillId="11" borderId="0" xfId="0" applyFill="1" applyAlignment="1">
      <alignment horizontal="left" vertical="center" indent="1"/>
    </xf>
    <xf numFmtId="167" fontId="2" fillId="11" borderId="0" xfId="2" applyNumberFormat="1" applyFill="1"/>
    <xf numFmtId="2" fontId="2" fillId="11" borderId="0" xfId="2" applyNumberFormat="1" applyFill="1"/>
    <xf numFmtId="10" fontId="0" fillId="11" borderId="0" xfId="0" applyNumberFormat="1" applyFill="1"/>
    <xf numFmtId="10" fontId="2" fillId="11" borderId="0" xfId="2" applyNumberFormat="1" applyFill="1"/>
    <xf numFmtId="0" fontId="0" fillId="9" borderId="15" xfId="0" applyFill="1" applyBorder="1" applyAlignment="1">
      <alignment vertical="top" wrapText="1"/>
    </xf>
    <xf numFmtId="0" fontId="0" fillId="9" borderId="11" xfId="0" applyFill="1" applyBorder="1" applyAlignment="1">
      <alignment vertical="top" wrapText="1"/>
    </xf>
    <xf numFmtId="0" fontId="0" fillId="9" borderId="18" xfId="0" applyFill="1" applyBorder="1" applyAlignment="1">
      <alignment vertical="top" wrapText="1"/>
    </xf>
    <xf numFmtId="167" fontId="8" fillId="12" borderId="1" xfId="2" applyNumberFormat="1" applyFont="1" applyFill="1" applyBorder="1" applyAlignment="1">
      <alignment horizontal="center" vertical="center" wrapText="1"/>
    </xf>
    <xf numFmtId="167" fontId="27" fillId="12" borderId="1" xfId="2" applyNumberFormat="1" applyFont="1" applyFill="1" applyBorder="1" applyAlignment="1">
      <alignment horizontal="center" vertical="center" wrapText="1"/>
    </xf>
    <xf numFmtId="0" fontId="11" fillId="8" borderId="6" xfId="2" applyFont="1" applyFill="1" applyBorder="1" applyAlignment="1">
      <alignment horizontal="center" vertical="center" wrapText="1"/>
    </xf>
    <xf numFmtId="0" fontId="8" fillId="0" borderId="2" xfId="2" applyFont="1" applyBorder="1" applyAlignment="1">
      <alignment horizontal="left" vertical="center" wrapText="1" indent="1"/>
    </xf>
    <xf numFmtId="0" fontId="8" fillId="0" borderId="1" xfId="2" applyFont="1" applyBorder="1" applyAlignment="1">
      <alignment horizontal="left" vertical="center" wrapText="1" indent="1"/>
    </xf>
    <xf numFmtId="0" fontId="8" fillId="0" borderId="41" xfId="2" applyFont="1" applyBorder="1" applyAlignment="1">
      <alignment horizontal="left" vertical="center" wrapText="1" indent="1"/>
    </xf>
    <xf numFmtId="0" fontId="2" fillId="13" borderId="0" xfId="2" applyFill="1"/>
    <xf numFmtId="0" fontId="0" fillId="9" borderId="38" xfId="0" applyFill="1" applyBorder="1" applyAlignment="1">
      <alignment horizontal="left" vertical="top" wrapText="1"/>
    </xf>
    <xf numFmtId="0" fontId="0" fillId="9" borderId="39" xfId="0" applyFill="1" applyBorder="1" applyAlignment="1">
      <alignment horizontal="left" vertical="top" wrapText="1"/>
    </xf>
    <xf numFmtId="0" fontId="0" fillId="9" borderId="5" xfId="0" applyFill="1" applyBorder="1" applyAlignment="1">
      <alignment horizontal="left" vertical="top" wrapText="1"/>
    </xf>
    <xf numFmtId="0" fontId="0" fillId="9" borderId="6" xfId="0" applyFill="1" applyBorder="1" applyAlignment="1">
      <alignment horizontal="left" vertical="top" wrapText="1"/>
    </xf>
    <xf numFmtId="0" fontId="0" fillId="9" borderId="40" xfId="0" applyFill="1" applyBorder="1" applyAlignment="1">
      <alignment horizontal="left" vertical="top" wrapText="1"/>
    </xf>
    <xf numFmtId="0" fontId="0" fillId="9" borderId="3" xfId="0" applyFill="1" applyBorder="1" applyAlignment="1">
      <alignment horizontal="left" vertical="top" wrapText="1"/>
    </xf>
    <xf numFmtId="0" fontId="26" fillId="8" borderId="0" xfId="2" applyFont="1" applyFill="1" applyAlignment="1">
      <alignment horizontal="center" vertical="center"/>
    </xf>
    <xf numFmtId="0" fontId="0" fillId="9" borderId="10" xfId="0" applyFill="1" applyBorder="1" applyAlignment="1">
      <alignment vertical="top" wrapText="1"/>
    </xf>
    <xf numFmtId="0" fontId="19" fillId="8" borderId="0" xfId="2" applyFont="1" applyFill="1" applyAlignment="1">
      <alignment horizontal="center" vertical="center" wrapText="1"/>
    </xf>
    <xf numFmtId="0" fontId="14" fillId="8" borderId="0" xfId="2" applyFont="1" applyFill="1"/>
    <xf numFmtId="0" fontId="19" fillId="8" borderId="0" xfId="0" applyFont="1" applyFill="1" applyAlignment="1">
      <alignment horizontal="center" vertical="center" wrapText="1"/>
    </xf>
    <xf numFmtId="0" fontId="0" fillId="9" borderId="12" xfId="0" applyFill="1" applyBorder="1" applyAlignment="1">
      <alignment vertical="top" wrapText="1"/>
    </xf>
    <xf numFmtId="0" fontId="0" fillId="9" borderId="13" xfId="0" applyFill="1" applyBorder="1" applyAlignment="1">
      <alignment vertical="top" wrapText="1"/>
    </xf>
    <xf numFmtId="0" fontId="0" fillId="9" borderId="14" xfId="0" applyFill="1" applyBorder="1" applyAlignment="1">
      <alignment vertical="top" wrapText="1"/>
    </xf>
    <xf numFmtId="0" fontId="0" fillId="9" borderId="29" xfId="0" applyFill="1" applyBorder="1" applyAlignment="1">
      <alignment vertical="top" wrapText="1"/>
    </xf>
    <xf numFmtId="0" fontId="0" fillId="9" borderId="30" xfId="0" applyFill="1" applyBorder="1" applyAlignment="1">
      <alignment vertical="top" wrapText="1"/>
    </xf>
    <xf numFmtId="0" fontId="0" fillId="9" borderId="31" xfId="0" applyFill="1" applyBorder="1" applyAlignment="1">
      <alignment vertical="top" wrapText="1"/>
    </xf>
    <xf numFmtId="0" fontId="0" fillId="9" borderId="32" xfId="0" applyFill="1" applyBorder="1" applyAlignment="1">
      <alignment vertical="top" wrapText="1"/>
    </xf>
    <xf numFmtId="0" fontId="0" fillId="9" borderId="33" xfId="0" applyFill="1" applyBorder="1" applyAlignment="1">
      <alignment vertical="top" wrapText="1"/>
    </xf>
    <xf numFmtId="0" fontId="0" fillId="9" borderId="34" xfId="0" applyFill="1" applyBorder="1" applyAlignment="1">
      <alignment vertical="top" wrapText="1"/>
    </xf>
    <xf numFmtId="0" fontId="0" fillId="9" borderId="15" xfId="0" applyFill="1" applyBorder="1" applyAlignment="1">
      <alignment vertical="top" wrapText="1"/>
    </xf>
    <xf numFmtId="0" fontId="0" fillId="9" borderId="11" xfId="0" applyFill="1" applyBorder="1" applyAlignment="1">
      <alignment vertical="top" wrapText="1"/>
    </xf>
    <xf numFmtId="0" fontId="0" fillId="9" borderId="16" xfId="0" applyFill="1" applyBorder="1" applyAlignment="1">
      <alignment vertical="top" wrapText="1"/>
    </xf>
    <xf numFmtId="0" fontId="20" fillId="8" borderId="0" xfId="0" applyFont="1" applyFill="1"/>
    <xf numFmtId="0" fontId="0" fillId="9" borderId="20" xfId="0" applyFill="1" applyBorder="1" applyAlignment="1">
      <alignment vertical="top" wrapText="1"/>
    </xf>
    <xf numFmtId="0" fontId="0" fillId="9" borderId="21" xfId="0" applyFill="1" applyBorder="1" applyAlignment="1">
      <alignment vertical="top" wrapText="1"/>
    </xf>
    <xf numFmtId="0" fontId="0" fillId="9" borderId="22" xfId="0" applyFill="1" applyBorder="1" applyAlignment="1">
      <alignment vertical="top" wrapText="1"/>
    </xf>
    <xf numFmtId="0" fontId="0" fillId="9" borderId="23" xfId="0" applyFill="1" applyBorder="1" applyAlignment="1">
      <alignment vertical="top" wrapText="1"/>
    </xf>
    <xf numFmtId="0" fontId="0" fillId="9" borderId="24" xfId="0" applyFill="1" applyBorder="1" applyAlignment="1">
      <alignment vertical="top" wrapText="1"/>
    </xf>
    <xf numFmtId="0" fontId="0" fillId="9" borderId="25" xfId="0" applyFill="1" applyBorder="1" applyAlignment="1">
      <alignment vertical="top" wrapText="1"/>
    </xf>
    <xf numFmtId="0" fontId="18" fillId="9" borderId="26" xfId="0" applyFont="1" applyFill="1" applyBorder="1" applyAlignment="1">
      <alignment vertical="top" wrapText="1"/>
    </xf>
    <xf numFmtId="0" fontId="18" fillId="9" borderId="27" xfId="0" applyFont="1" applyFill="1" applyBorder="1" applyAlignment="1">
      <alignment vertical="top" wrapText="1"/>
    </xf>
    <xf numFmtId="0" fontId="18" fillId="9" borderId="28" xfId="0" applyFont="1" applyFill="1" applyBorder="1" applyAlignment="1">
      <alignment vertical="top" wrapText="1"/>
    </xf>
    <xf numFmtId="0" fontId="0" fillId="9" borderId="18" xfId="0" applyFill="1" applyBorder="1" applyAlignment="1">
      <alignment vertical="top" wrapText="1"/>
    </xf>
    <xf numFmtId="0" fontId="0" fillId="9" borderId="19" xfId="0" applyFill="1" applyBorder="1" applyAlignment="1">
      <alignment vertical="top" wrapText="1"/>
    </xf>
  </cellXfs>
  <cellStyles count="5">
    <cellStyle name="Hyperlink" xfId="3" builtinId="8"/>
    <cellStyle name="Normal" xfId="0" builtinId="0"/>
    <cellStyle name="Normal 2" xfId="2" xr:uid="{5090777E-9540-42AB-ABFB-6D7FFD56189B}"/>
    <cellStyle name="Normal_Sheet3" xfId="4" xr:uid="{7C610568-FD28-45DB-B29B-903629AB071E}"/>
    <cellStyle name="Percent" xfId="1" builtinId="5"/>
  </cellStyles>
  <dxfs count="169">
    <dxf>
      <border outline="0">
        <left style="thin">
          <color auto="1"/>
        </left>
      </border>
    </dxf>
    <dxf>
      <font>
        <b val="0"/>
        <i val="0"/>
        <strike val="0"/>
        <condense val="0"/>
        <extend val="0"/>
        <outline val="0"/>
        <shadow val="0"/>
        <u val="none"/>
        <vertAlign val="baseline"/>
        <sz val="10"/>
        <color auto="1"/>
        <name val="Calibri"/>
        <family val="2"/>
        <scheme val="none"/>
      </font>
      <numFmt numFmtId="3" formatCode="#,##0"/>
      <fill>
        <patternFill patternType="solid">
          <fgColor indexed="64"/>
          <bgColor rgb="FFE9F5E1"/>
        </patternFill>
      </fill>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0"/>
        <color auto="1"/>
        <name val="Calibri"/>
        <family val="2"/>
        <scheme val="none"/>
      </font>
      <numFmt numFmtId="2" formatCode="0.00"/>
      <fill>
        <patternFill patternType="solid">
          <fgColor indexed="64"/>
          <bgColor rgb="FFE9F5E1"/>
        </patternFill>
      </fill>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0"/>
        <color auto="1"/>
        <name val="Calibri"/>
        <family val="2"/>
        <scheme val="none"/>
      </font>
      <numFmt numFmtId="172" formatCode="0.0%"/>
      <fill>
        <patternFill patternType="solid">
          <fgColor indexed="64"/>
          <bgColor rgb="FFE9F5E1"/>
        </patternFill>
      </fill>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0"/>
        <color auto="1"/>
        <name val="Calibri"/>
        <family val="2"/>
        <scheme val="none"/>
      </font>
      <numFmt numFmtId="3" formatCode="#,##0"/>
      <fill>
        <patternFill patternType="solid">
          <fgColor indexed="64"/>
          <bgColor rgb="FFE9F5E1"/>
        </patternFill>
      </fill>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0"/>
        <color auto="1"/>
        <name val="Calibri"/>
        <family val="2"/>
        <scheme val="none"/>
      </font>
      <fill>
        <patternFill patternType="solid">
          <fgColor indexed="64"/>
          <bgColor rgb="FFE9F5E1"/>
        </patternFill>
      </fill>
      <alignment horizontal="left" vertical="center" textRotation="0" wrapText="1" indent="1" justifyLastLine="0" shrinkToFit="0" readingOrder="0"/>
      <border diagonalUp="0" diagonalDown="0">
        <left/>
        <right style="thin">
          <color auto="1"/>
        </right>
        <top style="thin">
          <color auto="1"/>
        </top>
        <bottom style="thin">
          <color auto="1"/>
        </bottom>
        <vertical/>
        <horizontal/>
      </border>
    </dxf>
    <dxf>
      <border outline="0">
        <left style="thin">
          <color auto="1"/>
        </left>
        <top style="thin">
          <color auto="1"/>
        </top>
      </border>
    </dxf>
    <dxf>
      <font>
        <b val="0"/>
        <i val="0"/>
        <strike val="0"/>
        <condense val="0"/>
        <extend val="0"/>
        <outline val="0"/>
        <shadow val="0"/>
        <u val="none"/>
        <vertAlign val="baseline"/>
        <sz val="10"/>
        <color auto="1"/>
        <name val="Calibri"/>
        <family val="2"/>
        <scheme val="none"/>
      </font>
      <fill>
        <patternFill patternType="solid">
          <fgColor rgb="FF000000"/>
          <bgColor rgb="FFE9F5E1"/>
        </patternFill>
      </fill>
      <alignment horizontal="center" vertical="center" textRotation="0" wrapText="1" indent="0" justifyLastLine="0" shrinkToFit="0" readingOrder="0"/>
    </dxf>
    <dxf>
      <border outline="0">
        <bottom style="thin">
          <color auto="1"/>
        </bottom>
      </border>
    </dxf>
    <dxf>
      <font>
        <b/>
        <i val="0"/>
        <strike val="0"/>
        <condense val="0"/>
        <extend val="0"/>
        <outline val="0"/>
        <shadow val="0"/>
        <u val="none"/>
        <vertAlign val="baseline"/>
        <sz val="10"/>
        <color rgb="FFFFFFFF"/>
        <name val="Calibri"/>
        <family val="2"/>
        <scheme val="none"/>
      </font>
      <fill>
        <patternFill patternType="solid">
          <fgColor indexed="64"/>
          <bgColor rgb="FF026773"/>
        </patternFill>
      </fill>
      <alignment horizontal="center" vertical="center" textRotation="0" wrapText="1" indent="0" justifyLastLine="0" shrinkToFit="0" readingOrder="0"/>
      <border diagonalUp="0" diagonalDown="0" outline="0">
        <left style="thin">
          <color auto="1"/>
        </left>
        <right style="thin">
          <color auto="1"/>
        </right>
        <top/>
        <bottom/>
      </border>
    </dxf>
    <dxf>
      <border outline="0">
        <left style="thin">
          <color auto="1"/>
        </left>
      </border>
    </dxf>
    <dxf>
      <font>
        <b val="0"/>
        <i val="0"/>
        <strike val="0"/>
        <condense val="0"/>
        <extend val="0"/>
        <outline val="0"/>
        <shadow val="0"/>
        <u val="none"/>
        <vertAlign val="baseline"/>
        <sz val="10"/>
        <color auto="1"/>
        <name val="Calibri"/>
        <family val="2"/>
        <scheme val="none"/>
      </font>
      <numFmt numFmtId="167" formatCode="_(* #,##0_);_(* \(#,##0\);_(* &quot;-&quot;??_);_(@_)"/>
      <fill>
        <patternFill patternType="solid">
          <fgColor indexed="64"/>
          <bgColor rgb="FFE9F5E1"/>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0"/>
        <color auto="1"/>
        <name val="Calibri"/>
        <family val="2"/>
        <scheme val="none"/>
      </font>
      <numFmt numFmtId="164" formatCode="0.0"/>
      <fill>
        <patternFill patternType="solid">
          <fgColor indexed="64"/>
          <bgColor rgb="FFE9F5E1"/>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0"/>
        <color auto="1"/>
        <name val="Calibri"/>
        <family val="2"/>
        <scheme val="none"/>
      </font>
      <numFmt numFmtId="165" formatCode="0.0%;\-0.0%;&quot;-&quot;"/>
      <fill>
        <patternFill patternType="solid">
          <fgColor indexed="64"/>
          <bgColor rgb="FFE9F5E1"/>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0"/>
        <color auto="1"/>
        <name val="Calibri"/>
        <family val="2"/>
        <scheme val="none"/>
      </font>
      <numFmt numFmtId="167" formatCode="_(* #,##0_);_(* \(#,##0\);_(* &quot;-&quot;??_);_(@_)"/>
      <fill>
        <patternFill patternType="solid">
          <fgColor indexed="64"/>
          <bgColor rgb="FFE9F5E1"/>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0"/>
        <color auto="1"/>
        <name val="Calibri"/>
        <family val="2"/>
        <scheme val="none"/>
      </font>
      <fill>
        <patternFill patternType="solid">
          <fgColor indexed="64"/>
          <bgColor rgb="FFE9F5E1"/>
        </patternFill>
      </fill>
      <alignment horizontal="left" vertical="center" textRotation="0" wrapText="1" indent="1" justifyLastLine="0" shrinkToFit="0" readingOrder="0"/>
      <border diagonalUp="0" diagonalDown="0">
        <left/>
        <right style="thin">
          <color auto="1"/>
        </right>
        <top style="thin">
          <color auto="1"/>
        </top>
        <bottom style="thin">
          <color auto="1"/>
        </bottom>
        <vertical/>
        <horizontal/>
      </border>
    </dxf>
    <dxf>
      <border outline="0">
        <left style="thin">
          <color auto="1"/>
        </left>
        <top style="thin">
          <color auto="1"/>
        </top>
      </border>
    </dxf>
    <dxf>
      <font>
        <b val="0"/>
        <i val="0"/>
        <strike val="0"/>
        <condense val="0"/>
        <extend val="0"/>
        <outline val="0"/>
        <shadow val="0"/>
        <u val="none"/>
        <vertAlign val="baseline"/>
        <sz val="10"/>
        <color auto="1"/>
        <name val="Calibri"/>
        <family val="2"/>
        <scheme val="none"/>
      </font>
      <fill>
        <patternFill patternType="solid">
          <fgColor rgb="FF000000"/>
          <bgColor rgb="FFE9F5E1"/>
        </patternFill>
      </fill>
      <alignment horizontal="center" vertical="center" textRotation="0" wrapText="1" indent="0" justifyLastLine="0" shrinkToFit="0" readingOrder="0"/>
    </dxf>
    <dxf>
      <border outline="0">
        <bottom style="thin">
          <color auto="1"/>
        </bottom>
      </border>
    </dxf>
    <dxf>
      <font>
        <b/>
        <i val="0"/>
        <strike val="0"/>
        <condense val="0"/>
        <extend val="0"/>
        <outline val="0"/>
        <shadow val="0"/>
        <u val="none"/>
        <vertAlign val="baseline"/>
        <sz val="10"/>
        <color rgb="FFFFFFFF"/>
        <name val="Calibri"/>
        <family val="2"/>
        <scheme val="none"/>
      </font>
      <fill>
        <patternFill patternType="solid">
          <fgColor indexed="64"/>
          <bgColor rgb="FF026773"/>
        </patternFill>
      </fill>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0"/>
        <color auto="1"/>
        <name val="Calibri"/>
        <family val="2"/>
        <scheme val="none"/>
      </font>
      <fill>
        <patternFill patternType="solid">
          <fgColor indexed="64"/>
          <bgColor rgb="FFE9F5E1"/>
        </patternFill>
      </fill>
      <alignment horizontal="left" vertical="center" textRotation="0" wrapText="1" indent="1"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0"/>
        <color auto="1"/>
        <name val="Calibri"/>
        <family val="2"/>
        <scheme val="none"/>
      </font>
      <numFmt numFmtId="167" formatCode="_(* #,##0_);_(* \(#,##0\);_(* &quot;-&quot;??_);_(@_)"/>
      <fill>
        <patternFill patternType="solid">
          <fgColor indexed="64"/>
          <bgColor rgb="FFE9F5E1"/>
        </patternFill>
      </fill>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0"/>
        <color auto="1"/>
        <name val="Calibri"/>
        <family val="2"/>
        <scheme val="none"/>
      </font>
      <numFmt numFmtId="35" formatCode="_(* #,##0.00_);_(* \(#,##0.00\);_(* &quot;-&quot;??_);_(@_)"/>
      <fill>
        <patternFill patternType="solid">
          <fgColor indexed="64"/>
          <bgColor rgb="FFE9F5E1"/>
        </patternFill>
      </fill>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0"/>
        <color auto="1"/>
        <name val="Calibri"/>
        <family val="2"/>
        <scheme val="none"/>
      </font>
      <numFmt numFmtId="165" formatCode="0.0%;\-0.0%;&quot;-&quot;"/>
      <fill>
        <patternFill patternType="solid">
          <fgColor indexed="64"/>
          <bgColor rgb="FFE9F5E1"/>
        </patternFill>
      </fill>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0"/>
        <color auto="1"/>
        <name val="Calibri"/>
        <family val="2"/>
        <scheme val="none"/>
      </font>
      <numFmt numFmtId="167" formatCode="_(* #,##0_);_(* \(#,##0\);_(* &quot;-&quot;??_);_(@_)"/>
      <fill>
        <patternFill patternType="solid">
          <fgColor indexed="64"/>
          <bgColor rgb="FFE9F5E1"/>
        </patternFill>
      </fill>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0"/>
        <color auto="1"/>
        <name val="Calibri"/>
        <family val="2"/>
        <scheme val="none"/>
      </font>
      <fill>
        <patternFill patternType="solid">
          <fgColor indexed="64"/>
          <bgColor rgb="FFE9F5E1"/>
        </patternFill>
      </fill>
      <alignment horizontal="left" vertical="center" textRotation="0" wrapText="1" indent="1" justifyLastLine="0" shrinkToFit="0" readingOrder="0"/>
      <border diagonalUp="0" diagonalDown="0" outline="0">
        <left/>
        <right style="thin">
          <color auto="1"/>
        </right>
        <top style="thin">
          <color auto="1"/>
        </top>
        <bottom style="thin">
          <color auto="1"/>
        </bottom>
      </border>
    </dxf>
    <dxf>
      <border outline="0">
        <left style="thin">
          <color auto="1"/>
        </left>
        <top style="thin">
          <color auto="1"/>
        </top>
      </border>
    </dxf>
    <dxf>
      <font>
        <b val="0"/>
        <i val="0"/>
        <strike val="0"/>
        <condense val="0"/>
        <extend val="0"/>
        <outline val="0"/>
        <shadow val="0"/>
        <u val="none"/>
        <vertAlign val="baseline"/>
        <sz val="10"/>
        <color auto="1"/>
        <name val="Calibri"/>
        <family val="2"/>
        <scheme val="none"/>
      </font>
      <fill>
        <patternFill patternType="solid">
          <fgColor rgb="FF000000"/>
          <bgColor rgb="FFE9F5E1"/>
        </patternFill>
      </fill>
      <alignment horizontal="center" vertical="center" textRotation="0" wrapText="1" indent="0" justifyLastLine="0" shrinkToFit="0" readingOrder="0"/>
    </dxf>
    <dxf>
      <border outline="0">
        <bottom style="thin">
          <color auto="1"/>
        </bottom>
      </border>
    </dxf>
    <dxf>
      <font>
        <b/>
        <i val="0"/>
        <strike val="0"/>
        <condense val="0"/>
        <extend val="0"/>
        <outline val="0"/>
        <shadow val="0"/>
        <u val="none"/>
        <vertAlign val="baseline"/>
        <sz val="10"/>
        <color rgb="FFFFFFFF"/>
        <name val="Calibri"/>
        <family val="2"/>
        <scheme val="none"/>
      </font>
      <fill>
        <patternFill patternType="solid">
          <fgColor indexed="64"/>
          <bgColor rgb="FF026773"/>
        </patternFill>
      </fill>
      <alignment horizontal="center" vertical="center" textRotation="0" wrapText="1" indent="0" justifyLastLine="0" shrinkToFit="0" readingOrder="0"/>
      <border diagonalUp="0" diagonalDown="0" outline="0">
        <left style="thin">
          <color auto="1"/>
        </left>
        <right style="thin">
          <color auto="1"/>
        </right>
        <top/>
        <bottom/>
      </border>
    </dxf>
    <dxf>
      <border outline="0">
        <left style="thin">
          <color auto="1"/>
        </left>
      </border>
    </dxf>
    <dxf>
      <font>
        <b val="0"/>
        <i val="0"/>
        <strike val="0"/>
        <condense val="0"/>
        <extend val="0"/>
        <outline val="0"/>
        <shadow val="0"/>
        <u val="none"/>
        <vertAlign val="baseline"/>
        <sz val="10"/>
        <color auto="1"/>
        <name val="Calibri"/>
        <family val="2"/>
        <scheme val="none"/>
      </font>
      <numFmt numFmtId="3" formatCode="#,##0"/>
      <fill>
        <patternFill patternType="solid">
          <fgColor indexed="64"/>
          <bgColor rgb="FFE9F5E1"/>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border>
    </dxf>
    <dxf>
      <font>
        <b val="0"/>
        <i val="0"/>
        <strike val="0"/>
        <condense val="0"/>
        <extend val="0"/>
        <outline val="0"/>
        <shadow val="0"/>
        <u val="none"/>
        <vertAlign val="baseline"/>
        <sz val="10"/>
        <color auto="1"/>
        <name val="Calibri"/>
        <family val="2"/>
        <scheme val="none"/>
      </font>
      <numFmt numFmtId="2" formatCode="0.00"/>
      <fill>
        <patternFill patternType="solid">
          <fgColor indexed="64"/>
          <bgColor rgb="FFE9F5E1"/>
        </patternFill>
      </fill>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0"/>
        <color auto="1"/>
        <name val="Calibri"/>
        <family val="2"/>
        <scheme val="none"/>
      </font>
      <numFmt numFmtId="172" formatCode="0.0%"/>
      <fill>
        <patternFill patternType="solid">
          <fgColor indexed="64"/>
          <bgColor rgb="FFE9F5E1"/>
        </patternFill>
      </fill>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0"/>
        <color auto="1"/>
        <name val="Calibri"/>
        <family val="2"/>
        <scheme val="none"/>
      </font>
      <numFmt numFmtId="3" formatCode="#,##0"/>
      <fill>
        <patternFill patternType="solid">
          <fgColor indexed="64"/>
          <bgColor rgb="FFE9F5E1"/>
        </patternFill>
      </fill>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0"/>
        <color auto="1"/>
        <name val="Calibri"/>
        <family val="2"/>
        <scheme val="none"/>
      </font>
      <fill>
        <patternFill patternType="solid">
          <fgColor indexed="64"/>
          <bgColor rgb="FFE9F5E1"/>
        </patternFill>
      </fill>
      <alignment horizontal="left" vertical="center" textRotation="0" wrapText="1" indent="1" justifyLastLine="0" shrinkToFit="0" readingOrder="0"/>
      <border diagonalUp="0" diagonalDown="0">
        <left/>
        <right style="thin">
          <color auto="1"/>
        </right>
        <top style="thin">
          <color auto="1"/>
        </top>
        <bottom style="thin">
          <color auto="1"/>
        </bottom>
        <vertical/>
        <horizontal/>
      </border>
    </dxf>
    <dxf>
      <border outline="0">
        <left style="thin">
          <color auto="1"/>
        </left>
        <top style="thin">
          <color auto="1"/>
        </top>
      </border>
    </dxf>
    <dxf>
      <font>
        <b val="0"/>
        <i val="0"/>
        <strike val="0"/>
        <condense val="0"/>
        <extend val="0"/>
        <outline val="0"/>
        <shadow val="0"/>
        <u val="none"/>
        <vertAlign val="baseline"/>
        <sz val="10"/>
        <color auto="1"/>
        <name val="Calibri"/>
        <family val="2"/>
        <scheme val="none"/>
      </font>
      <fill>
        <patternFill patternType="solid">
          <fgColor rgb="FF000000"/>
          <bgColor rgb="FFE9F5E1"/>
        </patternFill>
      </fill>
      <alignment horizontal="center" vertical="center" textRotation="0" wrapText="1" indent="0" justifyLastLine="0" shrinkToFit="0" readingOrder="0"/>
    </dxf>
    <dxf>
      <border outline="0">
        <bottom style="thin">
          <color auto="1"/>
        </bottom>
      </border>
    </dxf>
    <dxf>
      <font>
        <b/>
        <i val="0"/>
        <strike val="0"/>
        <condense val="0"/>
        <extend val="0"/>
        <outline val="0"/>
        <shadow val="0"/>
        <u val="none"/>
        <vertAlign val="baseline"/>
        <sz val="10"/>
        <color rgb="FFFFFFFF"/>
        <name val="Calibri"/>
        <family val="2"/>
        <scheme val="none"/>
      </font>
      <fill>
        <patternFill patternType="solid">
          <fgColor indexed="64"/>
          <bgColor rgb="FF026773"/>
        </patternFill>
      </fill>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0"/>
        <color auto="1"/>
        <name val="Calibri"/>
        <family val="2"/>
        <scheme val="none"/>
      </font>
      <numFmt numFmtId="4" formatCode="#,##0.00"/>
      <fill>
        <patternFill patternType="solid">
          <fgColor indexed="64"/>
          <bgColor rgb="FFE9F5E1"/>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0"/>
        <color auto="1"/>
        <name val="Calibri"/>
        <family val="2"/>
        <scheme val="none"/>
      </font>
      <numFmt numFmtId="2" formatCode="0.00"/>
      <fill>
        <patternFill patternType="solid">
          <fgColor indexed="64"/>
          <bgColor rgb="FFE9F5E1"/>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0"/>
        <color auto="1"/>
        <name val="Calibri"/>
        <family val="2"/>
        <scheme val="none"/>
      </font>
      <numFmt numFmtId="14" formatCode="0.00%"/>
      <fill>
        <patternFill patternType="solid">
          <fgColor indexed="64"/>
          <bgColor rgb="FFE9F5E1"/>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0"/>
        <color auto="1"/>
        <name val="Calibri"/>
        <family val="2"/>
        <scheme val="none"/>
      </font>
      <numFmt numFmtId="3" formatCode="#,##0"/>
      <fill>
        <patternFill patternType="solid">
          <fgColor indexed="64"/>
          <bgColor rgb="FFE9F5E1"/>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0"/>
        <color auto="1"/>
        <name val="Calibri"/>
        <family val="2"/>
        <scheme val="none"/>
      </font>
      <fill>
        <patternFill patternType="solid">
          <fgColor indexed="64"/>
          <bgColor rgb="FFE9F5E1"/>
        </patternFill>
      </fill>
      <alignment horizontal="left" vertical="center" textRotation="0" wrapText="1" indent="1" justifyLastLine="0" shrinkToFit="0" readingOrder="0"/>
      <border diagonalUp="0" diagonalDown="0">
        <left/>
        <right style="thin">
          <color auto="1"/>
        </right>
        <top style="thin">
          <color auto="1"/>
        </top>
        <bottom style="thin">
          <color auto="1"/>
        </bottom>
        <vertical/>
        <horizontal/>
      </border>
    </dxf>
    <dxf>
      <border outline="0">
        <left style="thin">
          <color auto="1"/>
        </left>
        <top style="thin">
          <color auto="1"/>
        </top>
      </border>
    </dxf>
    <dxf>
      <font>
        <b val="0"/>
        <i val="0"/>
        <strike val="0"/>
        <condense val="0"/>
        <extend val="0"/>
        <outline val="0"/>
        <shadow val="0"/>
        <u val="none"/>
        <vertAlign val="baseline"/>
        <sz val="10"/>
        <color auto="1"/>
        <name val="Calibri"/>
        <family val="2"/>
        <scheme val="none"/>
      </font>
      <fill>
        <patternFill patternType="solid">
          <fgColor rgb="FF000000"/>
          <bgColor rgb="FFE9F5E1"/>
        </patternFill>
      </fill>
      <alignment horizontal="center" vertical="center" textRotation="0" wrapText="1" indent="0" justifyLastLine="0" shrinkToFit="0" readingOrder="0"/>
    </dxf>
    <dxf>
      <border outline="0">
        <bottom style="thin">
          <color auto="1"/>
        </bottom>
      </border>
    </dxf>
    <dxf>
      <font>
        <b/>
        <i val="0"/>
        <strike val="0"/>
        <condense val="0"/>
        <extend val="0"/>
        <outline val="0"/>
        <shadow val="0"/>
        <u val="none"/>
        <vertAlign val="baseline"/>
        <sz val="10"/>
        <color rgb="FFFFFFFF"/>
        <name val="Calibri"/>
        <family val="2"/>
        <scheme val="none"/>
      </font>
      <fill>
        <patternFill patternType="solid">
          <fgColor indexed="64"/>
          <bgColor rgb="FF026773"/>
        </patternFill>
      </fill>
      <alignment horizontal="center" vertical="center" textRotation="0" wrapText="1" indent="0" justifyLastLine="0" shrinkToFit="0" readingOrder="0"/>
      <border diagonalUp="0" diagonalDown="0" outline="0">
        <left style="thin">
          <color auto="1"/>
        </left>
        <right style="thin">
          <color auto="1"/>
        </right>
        <top/>
        <bottom/>
      </border>
    </dxf>
    <dxf>
      <border outline="0">
        <left style="thin">
          <color auto="1"/>
        </left>
      </border>
    </dxf>
    <dxf>
      <font>
        <b val="0"/>
        <i val="0"/>
        <strike val="0"/>
        <condense val="0"/>
        <extend val="0"/>
        <outline val="0"/>
        <shadow val="0"/>
        <u val="none"/>
        <vertAlign val="baseline"/>
        <sz val="10"/>
        <color auto="1"/>
        <name val="Calibri"/>
        <family val="2"/>
        <scheme val="none"/>
      </font>
      <numFmt numFmtId="3" formatCode="#,##0"/>
      <fill>
        <patternFill patternType="solid">
          <fgColor indexed="64"/>
          <bgColor rgb="FFE9F5E1"/>
        </patternFill>
      </fill>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0"/>
        <color auto="1"/>
        <name val="Calibri"/>
        <family val="2"/>
        <scheme val="none"/>
      </font>
      <numFmt numFmtId="2" formatCode="0.00"/>
      <fill>
        <patternFill patternType="solid">
          <fgColor indexed="64"/>
          <bgColor rgb="FFE9F5E1"/>
        </patternFill>
      </fill>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0"/>
        <color auto="1"/>
        <name val="Calibri"/>
        <family val="2"/>
        <scheme val="none"/>
      </font>
      <numFmt numFmtId="172" formatCode="0.0%"/>
      <fill>
        <patternFill patternType="solid">
          <fgColor indexed="64"/>
          <bgColor rgb="FFE9F5E1"/>
        </patternFill>
      </fill>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0"/>
        <color auto="1"/>
        <name val="Calibri"/>
        <family val="2"/>
        <scheme val="none"/>
      </font>
      <numFmt numFmtId="3" formatCode="#,##0"/>
      <fill>
        <patternFill patternType="solid">
          <fgColor indexed="64"/>
          <bgColor rgb="FFE9F5E1"/>
        </patternFill>
      </fill>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0"/>
        <color auto="1"/>
        <name val="Calibri"/>
        <family val="2"/>
        <scheme val="none"/>
      </font>
      <fill>
        <patternFill patternType="solid">
          <fgColor indexed="64"/>
          <bgColor rgb="FFE9F5E1"/>
        </patternFill>
      </fill>
      <alignment horizontal="left" vertical="center" textRotation="0" wrapText="1" indent="1" justifyLastLine="0" shrinkToFit="0" readingOrder="0"/>
      <border diagonalUp="0" diagonalDown="0">
        <left/>
        <right style="thin">
          <color auto="1"/>
        </right>
        <top style="thin">
          <color auto="1"/>
        </top>
        <bottom style="thin">
          <color auto="1"/>
        </bottom>
        <vertical/>
        <horizontal/>
      </border>
    </dxf>
    <dxf>
      <border outline="0">
        <left style="thin">
          <color auto="1"/>
        </left>
        <top style="thin">
          <color auto="1"/>
        </top>
      </border>
    </dxf>
    <dxf>
      <font>
        <b val="0"/>
        <i val="0"/>
        <strike val="0"/>
        <condense val="0"/>
        <extend val="0"/>
        <outline val="0"/>
        <shadow val="0"/>
        <u val="none"/>
        <vertAlign val="baseline"/>
        <sz val="10"/>
        <color auto="1"/>
        <name val="Calibri"/>
        <family val="2"/>
        <scheme val="none"/>
      </font>
      <fill>
        <patternFill patternType="solid">
          <fgColor rgb="FF000000"/>
          <bgColor rgb="FFE9F5E1"/>
        </patternFill>
      </fill>
      <alignment horizontal="center" vertical="center" textRotation="0" wrapText="1" indent="0" justifyLastLine="0" shrinkToFit="0" readingOrder="0"/>
    </dxf>
    <dxf>
      <border outline="0">
        <bottom style="thin">
          <color auto="1"/>
        </bottom>
      </border>
    </dxf>
    <dxf>
      <font>
        <b/>
        <i val="0"/>
        <strike val="0"/>
        <condense val="0"/>
        <extend val="0"/>
        <outline val="0"/>
        <shadow val="0"/>
        <u val="none"/>
        <vertAlign val="baseline"/>
        <sz val="10"/>
        <color rgb="FFFFFFFF"/>
        <name val="Calibri"/>
        <family val="2"/>
        <scheme val="none"/>
      </font>
      <fill>
        <patternFill patternType="solid">
          <fgColor indexed="64"/>
          <bgColor rgb="FF026773"/>
        </patternFill>
      </fill>
      <alignment horizontal="center" vertical="center" textRotation="0" wrapText="1" indent="0" justifyLastLine="0" shrinkToFit="0" readingOrder="0"/>
      <border diagonalUp="0" diagonalDown="0" outline="0">
        <left style="thin">
          <color auto="1"/>
        </left>
        <right style="thin">
          <color auto="1"/>
        </right>
        <top/>
        <bottom/>
      </border>
    </dxf>
    <dxf>
      <border outline="0">
        <left style="thin">
          <color auto="1"/>
        </left>
      </border>
    </dxf>
    <dxf>
      <font>
        <b val="0"/>
        <i val="0"/>
        <strike val="0"/>
        <condense val="0"/>
        <extend val="0"/>
        <outline val="0"/>
        <shadow val="0"/>
        <u val="none"/>
        <vertAlign val="baseline"/>
        <sz val="10"/>
        <color auto="1"/>
        <name val="Calibri"/>
        <family val="2"/>
        <scheme val="none"/>
      </font>
      <numFmt numFmtId="3" formatCode="#,##0"/>
      <fill>
        <patternFill patternType="solid">
          <fgColor indexed="64"/>
          <bgColor rgb="FFE9F5E1"/>
        </patternFill>
      </fill>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0"/>
        <color auto="1"/>
        <name val="Calibri"/>
        <family val="2"/>
        <scheme val="none"/>
      </font>
      <numFmt numFmtId="2" formatCode="0.00"/>
      <fill>
        <patternFill patternType="solid">
          <fgColor indexed="64"/>
          <bgColor rgb="FFE9F5E1"/>
        </patternFill>
      </fill>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0"/>
        <color auto="1"/>
        <name val="Calibri"/>
        <family val="2"/>
        <scheme val="none"/>
      </font>
      <numFmt numFmtId="172" formatCode="0.0%"/>
      <fill>
        <patternFill patternType="solid">
          <fgColor indexed="64"/>
          <bgColor rgb="FFE9F5E1"/>
        </patternFill>
      </fill>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0"/>
        <color auto="1"/>
        <name val="Calibri"/>
        <family val="2"/>
        <scheme val="none"/>
      </font>
      <numFmt numFmtId="3" formatCode="#,##0"/>
      <fill>
        <patternFill patternType="solid">
          <fgColor indexed="64"/>
          <bgColor rgb="FFE9F5E1"/>
        </patternFill>
      </fill>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0"/>
        <color auto="1"/>
        <name val="Calibri"/>
        <family val="2"/>
        <scheme val="none"/>
      </font>
      <fill>
        <patternFill patternType="solid">
          <fgColor indexed="64"/>
          <bgColor rgb="FFE9F5E1"/>
        </patternFill>
      </fill>
      <alignment horizontal="left" vertical="center" textRotation="0" wrapText="1" indent="1" justifyLastLine="0" shrinkToFit="0" readingOrder="0"/>
      <border diagonalUp="0" diagonalDown="0">
        <left/>
        <right style="thin">
          <color auto="1"/>
        </right>
        <top style="thin">
          <color auto="1"/>
        </top>
        <bottom style="thin">
          <color auto="1"/>
        </bottom>
        <vertical/>
        <horizontal/>
      </border>
    </dxf>
    <dxf>
      <border outline="0">
        <left style="thin">
          <color auto="1"/>
        </left>
        <top style="thin">
          <color auto="1"/>
        </top>
      </border>
    </dxf>
    <dxf>
      <font>
        <b val="0"/>
        <i val="0"/>
        <strike val="0"/>
        <condense val="0"/>
        <extend val="0"/>
        <outline val="0"/>
        <shadow val="0"/>
        <u val="none"/>
        <vertAlign val="baseline"/>
        <sz val="10"/>
        <color auto="1"/>
        <name val="Calibri"/>
        <family val="2"/>
        <scheme val="none"/>
      </font>
      <fill>
        <patternFill patternType="solid">
          <fgColor rgb="FF000000"/>
          <bgColor rgb="FFE9F5E1"/>
        </patternFill>
      </fill>
      <alignment horizontal="center" vertical="center" textRotation="0" wrapText="1" indent="0" justifyLastLine="0" shrinkToFit="0" readingOrder="0"/>
    </dxf>
    <dxf>
      <border outline="0">
        <bottom style="thin">
          <color auto="1"/>
        </bottom>
      </border>
    </dxf>
    <dxf>
      <font>
        <b/>
        <i val="0"/>
        <strike val="0"/>
        <condense val="0"/>
        <extend val="0"/>
        <outline val="0"/>
        <shadow val="0"/>
        <u val="none"/>
        <vertAlign val="baseline"/>
        <sz val="10"/>
        <color rgb="FFFFFFFF"/>
        <name val="Calibri"/>
        <family val="2"/>
        <scheme val="none"/>
      </font>
      <fill>
        <patternFill patternType="solid">
          <fgColor indexed="64"/>
          <bgColor rgb="FF026773"/>
        </patternFill>
      </fill>
      <alignment horizontal="center" vertical="center" textRotation="0" wrapText="1" indent="0" justifyLastLine="0" shrinkToFit="0" readingOrder="0"/>
      <border diagonalUp="0" diagonalDown="0" outline="0">
        <left style="thin">
          <color auto="1"/>
        </left>
        <right style="thin">
          <color auto="1"/>
        </right>
        <top/>
        <bottom/>
      </border>
    </dxf>
    <dxf>
      <border outline="0">
        <left style="thin">
          <color auto="1"/>
        </left>
      </border>
    </dxf>
    <dxf>
      <font>
        <b val="0"/>
        <i val="0"/>
        <strike val="0"/>
        <condense val="0"/>
        <extend val="0"/>
        <outline val="0"/>
        <shadow val="0"/>
        <u val="none"/>
        <vertAlign val="baseline"/>
        <sz val="10"/>
        <color auto="1"/>
        <name val="Calibri"/>
        <family val="2"/>
        <scheme val="none"/>
      </font>
      <numFmt numFmtId="3" formatCode="#,##0"/>
      <fill>
        <patternFill patternType="solid">
          <fgColor indexed="64"/>
          <bgColor rgb="FFE9F5E1"/>
        </patternFill>
      </fill>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0"/>
        <color auto="1"/>
        <name val="Calibri"/>
        <family val="2"/>
        <scheme val="none"/>
      </font>
      <numFmt numFmtId="2" formatCode="0.00"/>
      <fill>
        <patternFill patternType="solid">
          <fgColor indexed="64"/>
          <bgColor rgb="FFE9F5E1"/>
        </patternFill>
      </fill>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0"/>
        <color auto="1"/>
        <name val="Calibri"/>
        <family val="2"/>
        <scheme val="none"/>
      </font>
      <numFmt numFmtId="172" formatCode="0.0%"/>
      <fill>
        <patternFill patternType="solid">
          <fgColor indexed="64"/>
          <bgColor rgb="FFE9F5E1"/>
        </patternFill>
      </fill>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0"/>
        <color auto="1"/>
        <name val="Calibri"/>
        <family val="2"/>
        <scheme val="none"/>
      </font>
      <numFmt numFmtId="3" formatCode="#,##0"/>
      <fill>
        <patternFill patternType="solid">
          <fgColor indexed="64"/>
          <bgColor rgb="FFE9F5E1"/>
        </patternFill>
      </fill>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0"/>
        <color auto="1"/>
        <name val="Calibri"/>
        <family val="2"/>
        <scheme val="none"/>
      </font>
      <fill>
        <patternFill patternType="solid">
          <fgColor indexed="64"/>
          <bgColor rgb="FFE9F5E1"/>
        </patternFill>
      </fill>
      <alignment horizontal="left" vertical="center" textRotation="0" wrapText="1" indent="1" justifyLastLine="0" shrinkToFit="0" readingOrder="0"/>
      <border diagonalUp="0" diagonalDown="0">
        <left/>
        <right style="thin">
          <color auto="1"/>
        </right>
        <top style="thin">
          <color auto="1"/>
        </top>
        <bottom style="thin">
          <color auto="1"/>
        </bottom>
        <vertical/>
        <horizontal/>
      </border>
    </dxf>
    <dxf>
      <border outline="0">
        <left style="thin">
          <color auto="1"/>
        </left>
        <top style="thin">
          <color auto="1"/>
        </top>
      </border>
    </dxf>
    <dxf>
      <font>
        <b val="0"/>
        <i val="0"/>
        <strike val="0"/>
        <condense val="0"/>
        <extend val="0"/>
        <outline val="0"/>
        <shadow val="0"/>
        <u val="none"/>
        <vertAlign val="baseline"/>
        <sz val="10"/>
        <color auto="1"/>
        <name val="Calibri"/>
        <family val="2"/>
        <scheme val="none"/>
      </font>
      <fill>
        <patternFill patternType="solid">
          <fgColor rgb="FF000000"/>
          <bgColor rgb="FFE9F5E1"/>
        </patternFill>
      </fill>
      <alignment horizontal="center" vertical="center" textRotation="0" wrapText="1" indent="0" justifyLastLine="0" shrinkToFit="0" readingOrder="0"/>
    </dxf>
    <dxf>
      <border outline="0">
        <bottom style="thin">
          <color auto="1"/>
        </bottom>
      </border>
    </dxf>
    <dxf>
      <font>
        <b/>
        <i val="0"/>
        <strike val="0"/>
        <condense val="0"/>
        <extend val="0"/>
        <outline val="0"/>
        <shadow val="0"/>
        <u val="none"/>
        <vertAlign val="baseline"/>
        <sz val="10"/>
        <color rgb="FFFFFFFF"/>
        <name val="Calibri"/>
        <family val="2"/>
        <scheme val="none"/>
      </font>
      <fill>
        <patternFill patternType="solid">
          <fgColor indexed="64"/>
          <bgColor rgb="FF026773"/>
        </patternFill>
      </fill>
      <alignment horizontal="center" vertical="center" textRotation="0" wrapText="1" indent="0" justifyLastLine="0" shrinkToFit="0" readingOrder="0"/>
      <border diagonalUp="0" diagonalDown="0" outline="0">
        <left style="thin">
          <color auto="1"/>
        </left>
        <right style="thin">
          <color auto="1"/>
        </right>
        <top/>
        <bottom/>
      </border>
    </dxf>
    <dxf>
      <border outline="0">
        <left style="thin">
          <color auto="1"/>
        </left>
      </border>
    </dxf>
    <dxf>
      <font>
        <b val="0"/>
        <i val="0"/>
        <strike val="0"/>
        <condense val="0"/>
        <extend val="0"/>
        <outline val="0"/>
        <shadow val="0"/>
        <u val="none"/>
        <vertAlign val="baseline"/>
        <sz val="10"/>
        <color auto="1"/>
        <name val="Calibri"/>
        <family val="2"/>
        <scheme val="none"/>
      </font>
      <numFmt numFmtId="3" formatCode="#,##0"/>
      <fill>
        <patternFill patternType="solid">
          <fgColor indexed="64"/>
          <bgColor rgb="FFE9F5E1"/>
        </patternFill>
      </fill>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0"/>
        <color auto="1"/>
        <name val="Calibri"/>
        <family val="2"/>
        <scheme val="none"/>
      </font>
      <numFmt numFmtId="2" formatCode="0.00"/>
      <fill>
        <patternFill patternType="solid">
          <fgColor indexed="64"/>
          <bgColor rgb="FFE9F5E1"/>
        </patternFill>
      </fill>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0"/>
        <color auto="1"/>
        <name val="Calibri"/>
        <family val="2"/>
        <scheme val="none"/>
      </font>
      <numFmt numFmtId="172" formatCode="0.0%"/>
      <fill>
        <patternFill patternType="solid">
          <fgColor indexed="64"/>
          <bgColor rgb="FFE9F5E1"/>
        </patternFill>
      </fill>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0"/>
        <color auto="1"/>
        <name val="Calibri"/>
        <family val="2"/>
        <scheme val="none"/>
      </font>
      <numFmt numFmtId="3" formatCode="#,##0"/>
      <fill>
        <patternFill patternType="solid">
          <fgColor indexed="64"/>
          <bgColor rgb="FFE9F5E1"/>
        </patternFill>
      </fill>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0"/>
        <color auto="1"/>
        <name val="Calibri"/>
        <family val="2"/>
        <scheme val="none"/>
      </font>
      <fill>
        <patternFill patternType="solid">
          <fgColor indexed="64"/>
          <bgColor rgb="FFE9F5E1"/>
        </patternFill>
      </fill>
      <alignment horizontal="left" vertical="center" textRotation="0" wrapText="1" indent="1" justifyLastLine="0" shrinkToFit="0" readingOrder="0"/>
      <border diagonalUp="0" diagonalDown="0">
        <left/>
        <right style="thin">
          <color auto="1"/>
        </right>
        <top style="thin">
          <color auto="1"/>
        </top>
        <bottom style="thin">
          <color auto="1"/>
        </bottom>
        <vertical/>
        <horizontal/>
      </border>
    </dxf>
    <dxf>
      <border outline="0">
        <left style="thin">
          <color auto="1"/>
        </left>
        <top style="thin">
          <color auto="1"/>
        </top>
      </border>
    </dxf>
    <dxf>
      <font>
        <b val="0"/>
        <i val="0"/>
        <strike val="0"/>
        <condense val="0"/>
        <extend val="0"/>
        <outline val="0"/>
        <shadow val="0"/>
        <u val="none"/>
        <vertAlign val="baseline"/>
        <sz val="10"/>
        <color auto="1"/>
        <name val="Calibri"/>
        <family val="2"/>
        <scheme val="none"/>
      </font>
      <fill>
        <patternFill patternType="solid">
          <fgColor rgb="FF000000"/>
          <bgColor rgb="FFE9F5E1"/>
        </patternFill>
      </fill>
      <alignment horizontal="center" vertical="center" textRotation="0" wrapText="1" indent="0" justifyLastLine="0" shrinkToFit="0" readingOrder="0"/>
    </dxf>
    <dxf>
      <border outline="0">
        <bottom style="thin">
          <color auto="1"/>
        </bottom>
      </border>
    </dxf>
    <dxf>
      <font>
        <b/>
        <i val="0"/>
        <strike val="0"/>
        <condense val="0"/>
        <extend val="0"/>
        <outline val="0"/>
        <shadow val="0"/>
        <u val="none"/>
        <vertAlign val="baseline"/>
        <sz val="10"/>
        <color rgb="FFFFFFFF"/>
        <name val="Calibri"/>
        <family val="2"/>
        <scheme val="none"/>
      </font>
      <fill>
        <patternFill patternType="solid">
          <fgColor indexed="64"/>
          <bgColor rgb="FF026773"/>
        </patternFill>
      </fill>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0"/>
        <color auto="1"/>
        <name val="Calibri"/>
        <family val="2"/>
        <scheme val="none"/>
      </font>
      <fill>
        <patternFill patternType="solid">
          <fgColor indexed="64"/>
          <bgColor rgb="FFE9F5E1"/>
        </patternFill>
      </fill>
      <alignment horizontal="left" vertical="center" textRotation="0" wrapText="1" indent="1"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0"/>
        <color auto="1"/>
        <name val="Calibri"/>
        <family val="2"/>
        <scheme val="none"/>
      </font>
      <numFmt numFmtId="167" formatCode="_(* #,##0_);_(* \(#,##0\);_(* &quot;-&quot;??_);_(@_)"/>
      <fill>
        <patternFill patternType="solid">
          <fgColor indexed="64"/>
          <bgColor rgb="FFE9F5E1"/>
        </patternFill>
      </fill>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0"/>
        <color auto="1"/>
        <name val="Calibri"/>
        <family val="2"/>
        <scheme val="none"/>
      </font>
      <numFmt numFmtId="35" formatCode="_(* #,##0.00_);_(* \(#,##0.00\);_(* &quot;-&quot;??_);_(@_)"/>
      <fill>
        <patternFill patternType="solid">
          <fgColor indexed="64"/>
          <bgColor rgb="FFE9F5E1"/>
        </patternFill>
      </fill>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0"/>
        <color auto="1"/>
        <name val="Calibri"/>
        <family val="2"/>
        <scheme val="none"/>
      </font>
      <numFmt numFmtId="165" formatCode="0.0%;\-0.0%;&quot;-&quot;"/>
      <fill>
        <patternFill patternType="solid">
          <fgColor indexed="64"/>
          <bgColor rgb="FFE9F5E1"/>
        </patternFill>
      </fill>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0"/>
        <color auto="1"/>
        <name val="Calibri"/>
        <family val="2"/>
        <scheme val="none"/>
      </font>
      <numFmt numFmtId="167" formatCode="_(* #,##0_);_(* \(#,##0\);_(* &quot;-&quot;??_);_(@_)"/>
      <fill>
        <patternFill patternType="solid">
          <fgColor indexed="64"/>
          <bgColor rgb="FFE9F5E1"/>
        </patternFill>
      </fill>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0"/>
        <color auto="1"/>
        <name val="Calibri"/>
        <family val="2"/>
        <scheme val="none"/>
      </font>
      <fill>
        <patternFill patternType="solid">
          <fgColor indexed="64"/>
          <bgColor rgb="FFE9F5E1"/>
        </patternFill>
      </fill>
      <alignment horizontal="left" vertical="center" textRotation="0" wrapText="1" indent="1" justifyLastLine="0" shrinkToFit="0" readingOrder="0"/>
      <border diagonalUp="0" diagonalDown="0" outline="0">
        <left/>
        <right style="thin">
          <color auto="1"/>
        </right>
        <top style="thin">
          <color auto="1"/>
        </top>
        <bottom style="thin">
          <color auto="1"/>
        </bottom>
      </border>
    </dxf>
    <dxf>
      <border outline="0">
        <left style="thin">
          <color auto="1"/>
        </left>
        <top style="thin">
          <color auto="1"/>
        </top>
      </border>
    </dxf>
    <dxf>
      <font>
        <b val="0"/>
        <i val="0"/>
        <strike val="0"/>
        <condense val="0"/>
        <extend val="0"/>
        <outline val="0"/>
        <shadow val="0"/>
        <u val="none"/>
        <vertAlign val="baseline"/>
        <sz val="10"/>
        <color auto="1"/>
        <name val="Calibri"/>
        <family val="2"/>
        <scheme val="none"/>
      </font>
      <fill>
        <patternFill patternType="solid">
          <fgColor indexed="64"/>
          <bgColor rgb="FFE9F5E1"/>
        </patternFill>
      </fill>
      <alignment horizontal="center" vertical="center" textRotation="0" wrapText="1" indent="0" justifyLastLine="0" shrinkToFit="0" readingOrder="0"/>
    </dxf>
    <dxf>
      <border outline="0">
        <bottom style="thin">
          <color auto="1"/>
        </bottom>
      </border>
    </dxf>
    <dxf>
      <font>
        <b/>
        <i val="0"/>
        <strike val="0"/>
        <condense val="0"/>
        <extend val="0"/>
        <outline val="0"/>
        <shadow val="0"/>
        <u val="none"/>
        <vertAlign val="baseline"/>
        <sz val="10"/>
        <color rgb="FFFFFFFF"/>
        <name val="Calibri"/>
        <family val="2"/>
        <scheme val="none"/>
      </font>
      <fill>
        <patternFill patternType="solid">
          <fgColor indexed="64"/>
          <bgColor rgb="FF026773"/>
        </patternFill>
      </fill>
      <alignment horizontal="center" vertical="center" textRotation="0" wrapText="1"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4"/>
        <color rgb="FF1F4E79"/>
        <name val="Calibri"/>
        <family val="2"/>
        <scheme val="none"/>
      </font>
      <numFmt numFmtId="166" formatCode="_(* #,##0.0_);_(* \(#,##0.0\);_(* &quot;-&quot;??_);_(@_)"/>
      <fill>
        <patternFill patternType="solid">
          <fgColor indexed="64"/>
          <bgColor rgb="FFF2F2F2"/>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4"/>
        <color rgb="FF1F4E79"/>
        <name val="Calibri"/>
        <family val="2"/>
        <scheme val="none"/>
      </font>
      <numFmt numFmtId="166" formatCode="_(* #,##0.0_);_(* \(#,##0.0\);_(* &quot;-&quot;??_);_(@_)"/>
      <fill>
        <patternFill patternType="solid">
          <fgColor indexed="64"/>
          <bgColor rgb="FFF2F2F2"/>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4"/>
        <color rgb="FF1F4E79"/>
        <name val="Calibri"/>
        <family val="2"/>
        <scheme val="none"/>
      </font>
      <numFmt numFmtId="166" formatCode="_(* #,##0.0_);_(* \(#,##0.0\);_(* &quot;-&quot;??_);_(@_)"/>
      <fill>
        <patternFill patternType="solid">
          <fgColor indexed="64"/>
          <bgColor rgb="FFF2F2F2"/>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4"/>
        <color rgb="FF1F4E79"/>
        <name val="Calibri"/>
        <family val="2"/>
        <scheme val="none"/>
      </font>
      <numFmt numFmtId="166" formatCode="_(* #,##0.0_);_(* \(#,##0.0\);_(* &quot;-&quot;??_);_(@_)"/>
      <fill>
        <patternFill patternType="solid">
          <fgColor indexed="64"/>
          <bgColor rgb="FFF2F2F2"/>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4"/>
        <color rgb="FF1F4E79"/>
        <name val="Calibri"/>
        <family val="2"/>
        <scheme val="none"/>
      </font>
      <numFmt numFmtId="166" formatCode="_(* #,##0.0_);_(* \(#,##0.0\);_(* &quot;-&quot;??_);_(@_)"/>
      <fill>
        <patternFill patternType="solid">
          <fgColor indexed="64"/>
          <bgColor rgb="FFF2F2F2"/>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4"/>
        <color rgb="FF1F4E79"/>
        <name val="Calibri"/>
        <family val="2"/>
        <scheme val="none"/>
      </font>
      <numFmt numFmtId="166" formatCode="_(* #,##0.0_);_(* \(#,##0.0\);_(* &quot;-&quot;??_);_(@_)"/>
      <fill>
        <patternFill patternType="solid">
          <fgColor indexed="64"/>
          <bgColor rgb="FFF2F2F2"/>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4"/>
        <color rgb="FF1F4E79"/>
        <name val="Calibri"/>
        <family val="2"/>
        <scheme val="none"/>
      </font>
      <numFmt numFmtId="166" formatCode="_(* #,##0.0_);_(* \(#,##0.0\);_(* &quot;-&quot;??_);_(@_)"/>
      <fill>
        <patternFill patternType="solid">
          <fgColor indexed="64"/>
          <bgColor rgb="FFF2F2F2"/>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4"/>
        <color rgb="FF1F4E79"/>
        <name val="Calibri"/>
        <family val="2"/>
        <scheme val="none"/>
      </font>
      <numFmt numFmtId="166" formatCode="_(* #,##0.0_);_(* \(#,##0.0\);_(* &quot;-&quot;??_);_(@_)"/>
      <fill>
        <patternFill patternType="solid">
          <fgColor indexed="64"/>
          <bgColor rgb="FFF2F2F2"/>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4"/>
        <color rgb="FF1F4E79"/>
        <name val="Calibri"/>
        <family val="2"/>
        <scheme val="none"/>
      </font>
      <numFmt numFmtId="166" formatCode="_(* #,##0.0_);_(* \(#,##0.0\);_(* &quot;-&quot;??_);_(@_)"/>
      <fill>
        <patternFill patternType="solid">
          <fgColor indexed="64"/>
          <bgColor rgb="FFF2F2F2"/>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0"/>
        <color auto="1"/>
        <name val="Calibri"/>
        <family val="2"/>
        <scheme val="none"/>
      </font>
      <fill>
        <patternFill patternType="solid">
          <fgColor indexed="64"/>
          <bgColor rgb="FFD5D7CD"/>
        </patternFill>
      </fill>
      <alignment horizontal="left" vertical="center" textRotation="0" wrapText="1" indent="1" justifyLastLine="0" shrinkToFit="0" readingOrder="0"/>
      <border diagonalUp="0" diagonalDown="0" outline="0">
        <left/>
        <right style="thin">
          <color auto="1"/>
        </right>
        <top style="thin">
          <color auto="1"/>
        </top>
        <bottom/>
      </border>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0"/>
        <color auto="1"/>
        <name val="Calibri"/>
        <family val="2"/>
        <scheme val="none"/>
      </font>
      <fill>
        <patternFill patternType="solid">
          <fgColor indexed="64"/>
          <bgColor rgb="FFD5D7CD"/>
        </patternFill>
      </fill>
      <alignment horizontal="center" vertical="center" textRotation="0" wrapText="1" indent="0" justifyLastLine="0" shrinkToFit="0" readingOrder="0"/>
    </dxf>
    <dxf>
      <border outline="0">
        <bottom style="thin">
          <color auto="1"/>
        </bottom>
      </border>
    </dxf>
    <dxf>
      <font>
        <b/>
        <i val="0"/>
        <strike val="0"/>
        <condense val="0"/>
        <extend val="0"/>
        <outline val="0"/>
        <shadow val="0"/>
        <u/>
        <vertAlign val="baseline"/>
        <sz val="11"/>
        <color theme="0"/>
        <name val="Calibri"/>
        <family val="2"/>
        <scheme val="none"/>
      </font>
      <fill>
        <patternFill patternType="solid">
          <fgColor indexed="64"/>
          <bgColor rgb="FF026773"/>
        </patternFill>
      </fill>
      <alignment horizontal="left" vertical="center" textRotation="0" wrapText="1" indent="1"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0"/>
        <color auto="1"/>
        <name val="Calibri"/>
        <family val="2"/>
        <scheme val="none"/>
      </font>
      <numFmt numFmtId="167" formatCode="_(* #,##0_);_(* \(#,##0\);_(* &quot;-&quot;??_);_(@_)"/>
      <fill>
        <patternFill patternType="solid">
          <fgColor indexed="64"/>
          <bgColor rgb="FFFFF2CC"/>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0"/>
        <color auto="1"/>
        <name val="Calibri"/>
        <family val="2"/>
        <scheme val="none"/>
      </font>
      <numFmt numFmtId="167" formatCode="_(* #,##0_);_(* \(#,##0\);_(* &quot;-&quot;??_);_(@_)"/>
      <fill>
        <patternFill patternType="solid">
          <fgColor indexed="64"/>
          <bgColor rgb="FFFFF2CC"/>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0"/>
        <color auto="1"/>
        <name val="Calibri"/>
        <family val="2"/>
        <scheme val="none"/>
      </font>
      <numFmt numFmtId="167" formatCode="_(* #,##0_);_(* \(#,##0\);_(* &quot;-&quot;??_);_(@_)"/>
      <fill>
        <patternFill patternType="solid">
          <fgColor indexed="64"/>
          <bgColor rgb="FFFFF2CC"/>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0"/>
        <color auto="1"/>
        <name val="Calibri"/>
        <family val="2"/>
        <scheme val="none"/>
      </font>
      <numFmt numFmtId="167" formatCode="_(* #,##0_);_(* \(#,##0\);_(* &quot;-&quot;??_);_(@_)"/>
      <fill>
        <patternFill patternType="solid">
          <fgColor indexed="64"/>
          <bgColor rgb="FFFFF2CC"/>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0"/>
        <color auto="1"/>
        <name val="Calibri"/>
        <family val="2"/>
        <scheme val="none"/>
      </font>
      <numFmt numFmtId="3" formatCode="#,##0"/>
      <fill>
        <patternFill patternType="solid">
          <fgColor indexed="64"/>
          <bgColor rgb="FFE9F5E1"/>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0"/>
        <color auto="1"/>
        <name val="Calibri"/>
        <family val="2"/>
        <scheme val="none"/>
      </font>
      <numFmt numFmtId="3" formatCode="#,##0"/>
      <fill>
        <patternFill patternType="solid">
          <fgColor indexed="64"/>
          <bgColor rgb="FFE9F5E1"/>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0"/>
        <color auto="1"/>
        <name val="Calibri"/>
        <family val="2"/>
        <scheme val="none"/>
      </font>
      <numFmt numFmtId="3" formatCode="#,##0"/>
      <fill>
        <patternFill patternType="solid">
          <fgColor indexed="64"/>
          <bgColor rgb="FFE9F5E1"/>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0"/>
        <color auto="1"/>
        <name val="Calibri"/>
        <family val="2"/>
        <scheme val="none"/>
      </font>
      <numFmt numFmtId="3" formatCode="#,##0"/>
      <fill>
        <patternFill patternType="solid">
          <fgColor indexed="64"/>
          <bgColor rgb="FFE9F5E1"/>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0"/>
        <color auto="1"/>
        <name val="Calibri"/>
        <family val="2"/>
        <scheme val="none"/>
      </font>
      <numFmt numFmtId="3" formatCode="#,##0"/>
      <fill>
        <patternFill patternType="solid">
          <fgColor indexed="64"/>
          <bgColor rgb="FFE9F5E1"/>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0"/>
        <color auto="1"/>
        <name val="Calibri"/>
        <family val="2"/>
        <scheme val="none"/>
      </font>
      <numFmt numFmtId="0" formatCode="General"/>
      <fill>
        <patternFill patternType="solid">
          <fgColor indexed="64"/>
          <bgColor rgb="FFE9F5E1"/>
        </patternFill>
      </fill>
      <alignment horizontal="left" vertical="center" textRotation="0" wrapText="1" indent="1"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0"/>
        <color auto="1"/>
        <name val="Calibri"/>
        <family val="2"/>
        <scheme val="none"/>
      </font>
      <fill>
        <patternFill patternType="solid">
          <fgColor indexed="64"/>
          <bgColor rgb="FFE9F5E1"/>
        </patternFill>
      </fill>
      <alignment horizontal="center" vertical="center" textRotation="0" wrapText="1" indent="0" justifyLastLine="0" shrinkToFit="0" readingOrder="0"/>
    </dxf>
    <dxf>
      <border outline="0">
        <bottom style="thin">
          <color auto="1"/>
        </bottom>
      </border>
    </dxf>
    <dxf>
      <font>
        <b val="0"/>
        <i val="0"/>
        <strike val="0"/>
        <condense val="0"/>
        <extend val="0"/>
        <outline val="0"/>
        <shadow val="0"/>
        <u/>
        <vertAlign val="baseline"/>
        <sz val="11"/>
        <color theme="0"/>
        <name val="Calibri"/>
        <family val="2"/>
        <scheme val="none"/>
      </font>
      <fill>
        <patternFill patternType="solid">
          <fgColor indexed="64"/>
          <bgColor rgb="FF026773"/>
        </patternFill>
      </fill>
      <alignment horizontal="left" vertical="center" textRotation="0" wrapText="1" indent="1"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0"/>
        <color auto="1"/>
        <name val="Calibri"/>
        <family val="2"/>
        <scheme val="none"/>
      </font>
      <numFmt numFmtId="14" formatCode="0.00%"/>
      <fill>
        <patternFill patternType="solid">
          <fgColor indexed="64"/>
          <bgColor rgb="FFE9F5E1"/>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0"/>
        <color auto="1"/>
        <name val="Calibri"/>
        <family val="2"/>
        <scheme val="none"/>
      </font>
      <numFmt numFmtId="14" formatCode="0.00%"/>
      <fill>
        <patternFill patternType="solid">
          <fgColor indexed="64"/>
          <bgColor rgb="FFE9F5E1"/>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0"/>
        <color auto="1"/>
        <name val="Calibri"/>
        <family val="2"/>
        <scheme val="none"/>
      </font>
      <numFmt numFmtId="165" formatCode="0.0%;\-0.0%;&quot;-&quot;"/>
      <fill>
        <patternFill patternType="solid">
          <fgColor indexed="64"/>
          <bgColor rgb="FFE9F5E1"/>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numFmt numFmtId="165" formatCode="0.0%;\-0.0%;&quot;-&quot;"/>
    </dxf>
    <dxf>
      <font>
        <b val="0"/>
        <i val="0"/>
        <strike val="0"/>
        <condense val="0"/>
        <extend val="0"/>
        <outline val="0"/>
        <shadow val="0"/>
        <u val="none"/>
        <vertAlign val="baseline"/>
        <sz val="10"/>
        <color auto="1"/>
        <name val="Calibri"/>
        <family val="2"/>
        <scheme val="none"/>
      </font>
      <numFmt numFmtId="14" formatCode="0.00%"/>
      <fill>
        <patternFill patternType="solid">
          <fgColor indexed="64"/>
          <bgColor rgb="FFE9F5E1"/>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0"/>
        <color auto="1"/>
        <name val="Calibri"/>
        <family val="2"/>
        <scheme val="none"/>
      </font>
      <numFmt numFmtId="14" formatCode="0.00%"/>
      <fill>
        <patternFill patternType="solid">
          <fgColor indexed="64"/>
          <bgColor rgb="FFE9F5E1"/>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0"/>
        <color auto="1"/>
        <name val="Calibri"/>
        <family val="2"/>
        <scheme val="none"/>
      </font>
      <numFmt numFmtId="14" formatCode="0.00%"/>
      <fill>
        <patternFill patternType="solid">
          <fgColor indexed="64"/>
          <bgColor rgb="FFE9F5E1"/>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0"/>
        <color auto="1"/>
        <name val="Calibri"/>
        <family val="2"/>
        <scheme val="none"/>
      </font>
      <numFmt numFmtId="14" formatCode="0.00%"/>
      <fill>
        <patternFill patternType="solid">
          <fgColor indexed="64"/>
          <bgColor rgb="FFE9F5E1"/>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0"/>
        <color auto="1"/>
        <name val="Calibri"/>
        <family val="2"/>
        <scheme val="none"/>
      </font>
      <numFmt numFmtId="14" formatCode="0.00%"/>
      <fill>
        <patternFill patternType="solid">
          <fgColor indexed="64"/>
          <bgColor rgb="FFE9F5E1"/>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0"/>
        <color auto="1"/>
        <name val="Calibri"/>
        <family val="2"/>
        <scheme val="none"/>
      </font>
      <numFmt numFmtId="0" formatCode="General"/>
      <fill>
        <patternFill patternType="solid">
          <fgColor indexed="64"/>
          <bgColor rgb="FFE9F5E1"/>
        </patternFill>
      </fill>
      <alignment horizontal="left" vertical="center" textRotation="0" wrapText="1" indent="1"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0"/>
        <color auto="1"/>
        <name val="Calibri"/>
        <family val="2"/>
        <scheme val="none"/>
      </font>
      <fill>
        <patternFill patternType="solid">
          <fgColor indexed="64"/>
          <bgColor rgb="FFE9F5E1"/>
        </patternFill>
      </fill>
      <alignment horizontal="center" vertical="center" textRotation="0" wrapText="1" indent="0" justifyLastLine="0" shrinkToFit="0" readingOrder="0"/>
    </dxf>
    <dxf>
      <border outline="0">
        <bottom style="thin">
          <color auto="1"/>
        </bottom>
      </border>
    </dxf>
    <dxf>
      <font>
        <b val="0"/>
        <i val="0"/>
        <strike val="0"/>
        <condense val="0"/>
        <extend val="0"/>
        <outline val="0"/>
        <shadow val="0"/>
        <u/>
        <vertAlign val="baseline"/>
        <sz val="11"/>
        <color theme="0"/>
        <name val="Calibri"/>
        <family val="2"/>
        <scheme val="none"/>
      </font>
      <fill>
        <patternFill patternType="solid">
          <fgColor indexed="64"/>
          <bgColor rgb="FF026773"/>
        </patternFill>
      </fill>
      <alignment horizontal="left" vertical="center" textRotation="0" wrapText="1" indent="1"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0"/>
        <color auto="1"/>
        <name val="Calibri"/>
        <family val="2"/>
        <scheme val="none"/>
      </font>
      <numFmt numFmtId="3" formatCode="#,##0"/>
      <fill>
        <patternFill patternType="solid">
          <fgColor indexed="64"/>
          <bgColor rgb="FFFFF2CC"/>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0"/>
        <color auto="1"/>
        <name val="Calibri"/>
        <family val="2"/>
        <scheme val="none"/>
      </font>
      <numFmt numFmtId="3" formatCode="#,##0"/>
      <fill>
        <patternFill patternType="solid">
          <fgColor indexed="64"/>
          <bgColor rgb="FFFFF2CC"/>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0"/>
        <color auto="1"/>
        <name val="Calibri"/>
        <family val="2"/>
        <scheme val="none"/>
      </font>
      <numFmt numFmtId="167" formatCode="_(* #,##0_);_(* \(#,##0\);_(* &quot;-&quot;??_);_(@_)"/>
      <fill>
        <patternFill patternType="solid">
          <fgColor indexed="64"/>
          <bgColor rgb="FFFFF2CC"/>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numFmt numFmtId="167" formatCode="_(* #,##0_);_(* \(#,##0\);_(* &quot;-&quot;??_);_(@_)"/>
      <fill>
        <patternFill patternType="solid">
          <fgColor indexed="64"/>
          <bgColor rgb="FFFFF2CC"/>
        </patternFill>
      </fill>
    </dxf>
    <dxf>
      <font>
        <b val="0"/>
        <i val="0"/>
        <strike val="0"/>
        <condense val="0"/>
        <extend val="0"/>
        <outline val="0"/>
        <shadow val="0"/>
        <u val="none"/>
        <vertAlign val="baseline"/>
        <sz val="10"/>
        <color auto="1"/>
        <name val="Calibri"/>
        <family val="2"/>
        <scheme val="none"/>
      </font>
      <numFmt numFmtId="3" formatCode="#,##0"/>
      <fill>
        <patternFill patternType="solid">
          <fgColor indexed="64"/>
          <bgColor rgb="FFE9F5E1"/>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0"/>
        <color auto="1"/>
        <name val="Calibri"/>
        <family val="2"/>
        <scheme val="none"/>
      </font>
      <numFmt numFmtId="3" formatCode="#,##0"/>
      <fill>
        <patternFill patternType="solid">
          <fgColor indexed="64"/>
          <bgColor rgb="FFE9F5E1"/>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0"/>
        <color auto="1"/>
        <name val="Calibri"/>
        <family val="2"/>
        <scheme val="none"/>
      </font>
      <numFmt numFmtId="3" formatCode="#,##0"/>
      <fill>
        <patternFill patternType="solid">
          <fgColor indexed="64"/>
          <bgColor rgb="FFE9F5E1"/>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0"/>
        <color auto="1"/>
        <name val="Calibri"/>
        <family val="2"/>
        <scheme val="none"/>
      </font>
      <numFmt numFmtId="3" formatCode="#,##0"/>
      <fill>
        <patternFill patternType="solid">
          <fgColor indexed="64"/>
          <bgColor rgb="FFE9F5E1"/>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0"/>
        <color auto="1"/>
        <name val="Calibri"/>
        <family val="2"/>
        <scheme val="none"/>
      </font>
      <numFmt numFmtId="3" formatCode="#,##0"/>
      <fill>
        <patternFill patternType="solid">
          <fgColor indexed="64"/>
          <bgColor rgb="FFE9F5E1"/>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0"/>
        <color auto="1"/>
        <name val="Calibri"/>
        <family val="2"/>
        <scheme val="none"/>
      </font>
      <numFmt numFmtId="0" formatCode="General"/>
      <fill>
        <patternFill patternType="solid">
          <fgColor indexed="64"/>
          <bgColor rgb="FFE9F5E1"/>
        </patternFill>
      </fill>
      <alignment horizontal="left" vertical="center" textRotation="0" wrapText="1" indent="1"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0"/>
        <color auto="1"/>
        <name val="Calibri"/>
        <family val="2"/>
        <scheme val="none"/>
      </font>
      <fill>
        <patternFill patternType="solid">
          <fgColor indexed="64"/>
          <bgColor rgb="FFE9F5E1"/>
        </patternFill>
      </fill>
      <alignment horizontal="center" vertical="center" textRotation="0" wrapText="1" indent="0" justifyLastLine="0" shrinkToFit="0" readingOrder="0"/>
    </dxf>
    <dxf>
      <border outline="0">
        <bottom style="thin">
          <color auto="1"/>
        </bottom>
      </border>
    </dxf>
    <dxf>
      <font>
        <b/>
        <i val="0"/>
        <strike val="0"/>
        <condense val="0"/>
        <extend val="0"/>
        <outline val="0"/>
        <shadow val="0"/>
        <u val="none"/>
        <vertAlign val="baseline"/>
        <sz val="10"/>
        <color theme="0"/>
        <name val="Calibri"/>
        <family val="2"/>
        <scheme val="none"/>
      </font>
      <fill>
        <patternFill>
          <fgColor indexed="64"/>
          <bgColor rgb="FF026773"/>
        </patternFill>
      </fill>
      <alignment horizontal="left" vertical="center" textRotation="0" wrapText="1" indent="1"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0"/>
        <color auto="1"/>
        <name val="Calibri"/>
        <family val="2"/>
        <scheme val="none"/>
      </font>
      <numFmt numFmtId="0" formatCode="General"/>
      <fill>
        <patternFill patternType="solid">
          <fgColor indexed="64"/>
          <bgColor rgb="FFE9F5E1"/>
        </patternFill>
      </fill>
      <alignment horizontal="left" vertical="center" textRotation="0" wrapText="1" indent="1" justifyLastLine="0" shrinkToFit="0" readingOrder="0"/>
      <border diagonalUp="0" diagonalDown="0">
        <left style="thin">
          <color auto="1"/>
        </left>
        <right/>
        <top style="thin">
          <color auto="1"/>
        </top>
        <bottom style="thin">
          <color auto="1"/>
        </bottom>
        <vertical/>
        <horizontal/>
      </border>
    </dxf>
    <dxf>
      <font>
        <b val="0"/>
        <i val="0"/>
        <strike val="0"/>
        <condense val="0"/>
        <extend val="0"/>
        <outline val="0"/>
        <shadow val="0"/>
        <u val="none"/>
        <vertAlign val="baseline"/>
        <sz val="10"/>
        <color auto="1"/>
        <name val="Calibri"/>
        <family val="2"/>
        <scheme val="none"/>
      </font>
      <numFmt numFmtId="0" formatCode="General"/>
      <fill>
        <patternFill patternType="solid">
          <fgColor indexed="64"/>
          <bgColor rgb="FFE9F5E1"/>
        </patternFill>
      </fill>
      <alignment horizontal="left" vertical="center" textRotation="0" wrapText="1" indent="1"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0"/>
        <color auto="1"/>
        <name val="Calibri"/>
        <family val="2"/>
        <scheme val="none"/>
      </font>
      <numFmt numFmtId="0" formatCode="General"/>
      <fill>
        <patternFill patternType="solid">
          <fgColor indexed="64"/>
          <bgColor rgb="FFE9F5E1"/>
        </patternFill>
      </fill>
      <alignment horizontal="left" vertical="center" textRotation="0" wrapText="1" indent="1"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0"/>
        <color auto="1"/>
        <name val="Calibri"/>
        <family val="2"/>
        <scheme val="none"/>
      </font>
      <numFmt numFmtId="0" formatCode="General"/>
      <fill>
        <patternFill patternType="solid">
          <fgColor indexed="64"/>
          <bgColor rgb="FFE9F5E1"/>
        </patternFill>
      </fill>
      <alignment horizontal="left" vertical="center" textRotation="0" wrapText="1" indent="1"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0"/>
        <color auto="1"/>
        <name val="Calibri"/>
        <family val="2"/>
        <scheme val="none"/>
      </font>
      <numFmt numFmtId="0" formatCode="General"/>
      <fill>
        <patternFill patternType="solid">
          <fgColor indexed="64"/>
          <bgColor rgb="FFE9F5E1"/>
        </patternFill>
      </fill>
      <alignment horizontal="left" vertical="center" textRotation="0" wrapText="1" indent="1"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0"/>
        <color auto="1"/>
        <name val="Calibri"/>
        <family val="2"/>
        <scheme val="none"/>
      </font>
      <fill>
        <patternFill patternType="solid">
          <fgColor indexed="64"/>
          <bgColor rgb="FFE9F5E1"/>
        </patternFill>
      </fill>
      <alignment horizontal="left" vertical="center" textRotation="0" wrapText="1" indent="1" justifyLastLine="0" shrinkToFit="0" readingOrder="0"/>
    </dxf>
    <dxf>
      <border outline="0">
        <bottom style="thin">
          <color auto="1"/>
        </bottom>
      </border>
    </dxf>
    <dxf>
      <font>
        <b/>
        <i val="0"/>
        <strike val="0"/>
        <condense val="0"/>
        <extend val="0"/>
        <outline val="0"/>
        <shadow val="0"/>
        <u val="none"/>
        <vertAlign val="baseline"/>
        <sz val="10"/>
        <color theme="0"/>
        <name val="Calibri"/>
        <family val="2"/>
        <scheme val="none"/>
      </font>
      <numFmt numFmtId="0" formatCode="General"/>
      <fill>
        <patternFill patternType="solid">
          <fgColor indexed="64"/>
          <bgColor rgb="FF026773"/>
        </patternFill>
      </fill>
      <alignment horizontal="center" vertical="center" textRotation="0" wrapText="1" indent="0" justifyLastLine="0" shrinkToFit="0" readingOrder="0"/>
      <border diagonalUp="0" diagonalDown="0" outline="0">
        <left style="thin">
          <color auto="1"/>
        </left>
        <right style="thin">
          <color auto="1"/>
        </right>
        <top/>
        <bottom/>
      </border>
    </dxf>
  </dxfs>
  <tableStyles count="1" defaultTableStyle="TableStyleMedium2" defaultPivotStyle="PivotStyleLight16">
    <tableStyle name="Invisible" pivot="0" table="0" count="0" xr9:uid="{9FAADC54-FB7D-4B50-BE13-8B579CA57E94}"/>
  </tableStyles>
  <colors>
    <indexedColors>
      <rgbColor rgb="FF000000"/>
      <rgbColor rgb="FFFFFFFF"/>
      <rgbColor rgb="FFFF0000"/>
      <rgbColor rgb="FF00FF00"/>
      <rgbColor rgb="FF0000FF"/>
      <rgbColor rgb="FFFCE8E6"/>
      <rgbColor rgb="FFFF00FF"/>
      <rgbColor rgb="FF00FFFF"/>
      <rgbColor rgb="FF9C0006"/>
      <rgbColor rgb="FF008000"/>
      <rgbColor rgb="FF000080"/>
      <rgbColor rgb="FF7D5A00"/>
      <rgbColor rgb="FF800080"/>
      <rgbColor rgb="FF008080"/>
      <rgbColor rgb="FFD9D9D9"/>
      <rgbColor rgb="FF808080"/>
      <rgbColor rgb="FFF7F9FC"/>
      <rgbColor rgb="FF7030A0"/>
      <rgbColor rgb="FFFFF2CC"/>
      <rgbColor rgb="FFDEEAF1"/>
      <rgbColor rgb="FF660066"/>
      <rgbColor rgb="FFFF8080"/>
      <rgbColor rgb="FF2E75B6"/>
      <rgbColor rgb="FFB8CCE4"/>
      <rgbColor rgb="FF000080"/>
      <rgbColor rgb="FFFF00FF"/>
      <rgbColor rgb="FFF2F2F2"/>
      <rgbColor rgb="FF00FFFF"/>
      <rgbColor rgb="FF800080"/>
      <rgbColor rgb="FF800000"/>
      <rgbColor rgb="FF008080"/>
      <rgbColor rgb="FF0000FF"/>
      <rgbColor rgb="FF00CCFF"/>
      <rgbColor rgb="FFE9F5E1"/>
      <rgbColor rgb="FFE2EFDA"/>
      <rgbColor rgb="FFFFF8E6"/>
      <rgbColor rgb="FFD6E4BC"/>
      <rgbColor rgb="FFFCE4D6"/>
      <rgbColor rgb="FFF0EBF8"/>
      <rgbColor rgb="FFFFC7CE"/>
      <rgbColor rgb="FF4472C4"/>
      <rgbColor rgb="FF33CCCC"/>
      <rgbColor rgb="FF99CC00"/>
      <rgbColor rgb="FFFFCC00"/>
      <rgbColor rgb="FFFF9900"/>
      <rgbColor rgb="FFED7D31"/>
      <rgbColor rgb="FF595959"/>
      <rgbColor rgb="FF70AD47"/>
      <rgbColor rgb="FF003366"/>
      <rgbColor rgb="FF339966"/>
      <rgbColor rgb="FF003300"/>
      <rgbColor rgb="FF333300"/>
      <rgbColor rgb="FFC55A11"/>
      <rgbColor rgb="FF993366"/>
      <rgbColor rgb="FF1F4E78"/>
      <rgbColor rgb="FF375623"/>
      <rgbColor rgb="00003366"/>
      <rgbColor rgb="00339966"/>
      <rgbColor rgb="00003300"/>
      <rgbColor rgb="00333300"/>
      <rgbColor rgb="00993300"/>
      <rgbColor rgb="00993366"/>
      <rgbColor rgb="00333399"/>
      <rgbColor rgb="00333333"/>
    </indexedColors>
    <mruColors>
      <color rgb="FFFFFFFF"/>
      <color rgb="FFA0A0A0"/>
      <color rgb="FF026773"/>
      <color rgb="FFFFC000"/>
      <color rgb="FFE9F5E1"/>
      <color rgb="FFF0EBF8"/>
      <color rgb="FFD5D7C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alcChain" Target="calcChain.xml"/><Relationship Id="rId2" Type="http://schemas.openxmlformats.org/officeDocument/2006/relationships/worksheet" Target="worksheets/sheet2.xml"/><Relationship Id="rId16" Type="http://schemas.microsoft.com/office/2017/10/relationships/person" Target="persons/person.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333375</xdr:colOff>
      <xdr:row>1</xdr:row>
      <xdr:rowOff>1</xdr:rowOff>
    </xdr:from>
    <xdr:to>
      <xdr:col>1</xdr:col>
      <xdr:colOff>1598237</xdr:colOff>
      <xdr:row>5</xdr:row>
      <xdr:rowOff>6350</xdr:rowOff>
    </xdr:to>
    <xdr:pic>
      <xdr:nvPicPr>
        <xdr:cNvPr id="2" name="Picture 1">
          <a:extLst>
            <a:ext uri="{FF2B5EF4-FFF2-40B4-BE49-F238E27FC236}">
              <a16:creationId xmlns:a16="http://schemas.microsoft.com/office/drawing/2014/main" id="{2707B85B-A63A-B5BA-DAC1-961B09BB9C4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3400" y="190501"/>
          <a:ext cx="1264862" cy="1228724"/>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IMPL/CI%20CALC/Utlts/Utility%20CI%20Calculations/NM%20EDU%20Calculator/NM-GREET_v1.0_EDU-review.xlsm" TargetMode="External"/><Relationship Id="rId2" Type="http://schemas.openxmlformats.org/officeDocument/2006/relationships/externalLinkPath" Target="file:///C:\Users\abeck\projects\NMED\EDU_calculator\NM-GREET_v1.0_EDU-review.xlsm" TargetMode="External"/><Relationship Id="rId1" Type="http://schemas.openxmlformats.org/officeDocument/2006/relationships/externalLinkPath" Target="/sites/ENV-CTFP/Shared%20Documents/IMPL/CI%20CALC/Utlts/Utility%20CI%20Calculations/NM%20EDU%20Calculator/NM-GREET_v1.0_EDU-review.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CI_Table"/>
      <sheetName val="Results_NM"/>
      <sheetName val="Parameters_NM"/>
      <sheetName val="Overview"/>
      <sheetName val="Inputs"/>
      <sheetName val="Results"/>
      <sheetName val="Petroleum"/>
      <sheetName val="Co_processing"/>
      <sheetName val="NG"/>
      <sheetName val="MeOH_FTD"/>
      <sheetName val="EtOH"/>
      <sheetName val="Electric"/>
      <sheetName val="Generation_mixes"/>
      <sheetName val="Bio_electricity"/>
      <sheetName val="Hydrogen"/>
      <sheetName val="BioOil"/>
      <sheetName val="Algae"/>
      <sheetName val="Macroalgae"/>
      <sheetName val="Waste"/>
      <sheetName val="RNG"/>
      <sheetName val="Pyrolysis_IDL"/>
      <sheetName val="IBR"/>
      <sheetName val="E_fuel"/>
      <sheetName val="Fuel_Prod_TS"/>
      <sheetName val="EF_TS"/>
      <sheetName val="AgMining_EF_TS"/>
      <sheetName val="EF"/>
      <sheetName val="WCF"/>
      <sheetName val="Fuel_Specs"/>
      <sheetName val="Car_TS"/>
      <sheetName val="LDT1_TS"/>
      <sheetName val="LDT2_TS"/>
      <sheetName val="Vehicles"/>
      <sheetName val="Urban_Shares"/>
      <sheetName val="Compression"/>
      <sheetName val="Coal"/>
      <sheetName val="T&amp;D_Flowcharts"/>
      <sheetName val="T&amp;D"/>
      <sheetName val="Uranium"/>
      <sheetName val="ASU"/>
      <sheetName val="Ag_Inputs"/>
      <sheetName val="Enzymes_Yeast"/>
      <sheetName val="Pretreatment"/>
      <sheetName val="Catalyst"/>
      <sheetName val="PUP_conversion"/>
      <sheetName val="Steam_Cracking"/>
      <sheetName val="Chemicals"/>
      <sheetName val="Plastics"/>
      <sheetName val="CESA"/>
      <sheetName val="Animal_Feed"/>
      <sheetName val="EtOH-Diesel Additives"/>
      <sheetName val="OilGasCoalInfra"/>
      <sheetName val="ElecInfra"/>
      <sheetName val="Woody"/>
      <sheetName val="HDV_TS"/>
      <sheetName val="HDV_WTW"/>
      <sheetName val="SAF_Interface"/>
      <sheetName val="JetFuel_WTP"/>
      <sheetName val="JetFuel_PTWa"/>
      <sheetName val="JetFuel_WTWa"/>
      <sheetName val="Rail_PTW"/>
      <sheetName val="Rail_WTW"/>
      <sheetName val="Tractor_WTW"/>
      <sheetName val="Marine_WTH"/>
      <sheetName val="Dist_Spec"/>
      <sheetName val="Forecast_Specs"/>
      <sheetName val="Forecast_Delete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Set>
  </externalBook>
</externalLink>
</file>

<file path=xl/persons/person.xml><?xml version="1.0" encoding="utf-8"?>
<personList xmlns="http://schemas.microsoft.com/office/spreadsheetml/2018/threadedcomments" xmlns:x="http://schemas.openxmlformats.org/spreadsheetml/2006/main">
  <person displayName="Kandi, Indira, ENV" id="{F46A4FAC-5B22-45A2-886E-30992942EE40}" userId="S::indira.kandi@env.nm.gov::357e74bc-3fd6-40c2-a559-7a36c5b6ba78"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420A0A8E-E5CB-49D6-BE77-1EFD30D98538}" name="CI_Sum" displayName="CI_Sum" ref="B11:K23" totalsRowShown="0" headerRowDxfId="158" dataDxfId="156" headerRowBorderDxfId="157" tableBorderDxfId="155" totalsRowBorderDxfId="154" headerRowCellStyle="Normal 2" dataCellStyle="Normal 2">
  <autoFilter ref="B11:K23" xr:uid="{420A0A8E-E5CB-49D6-BE77-1EFD30D98538}"/>
  <tableColumns count="10">
    <tableColumn id="1" xr3:uid="{1700B607-228C-477D-89B9-244EAAF28FD3}" name="Fuel / Utility" dataDxfId="153" dataCellStyle="Normal 2">
      <calculatedColumnFormula>PNM!B5</calculatedColumnFormula>
    </tableColumn>
    <tableColumn id="2" xr3:uid="{553F5893-C0A0-46E1-AA7E-E930B875E3B0}" name="PNM" dataDxfId="152" dataCellStyle="Normal 2">
      <calculatedColumnFormula>PNM!C5</calculatedColumnFormula>
    </tableColumn>
    <tableColumn id="3" xr3:uid="{8D780587-2595-48DF-A932-2BA236627B31}" name="Xcel Energy" dataDxfId="151" dataCellStyle="Normal 2">
      <calculatedColumnFormula>Xcel!C5</calculatedColumnFormula>
    </tableColumn>
    <tableColumn id="4" xr3:uid="{68DB3E7C-599A-4D6E-87CE-8C97902BFA56}" name="Tri-State G&amp;T" dataDxfId="150" dataCellStyle="Normal 2">
      <calculatedColumnFormula>TriState!C5</calculatedColumnFormula>
    </tableColumn>
    <tableColumn id="5" xr3:uid="{487F243C-8B59-4E04-813C-3BC01319A0F3}" name="El Paso Electric" dataDxfId="149" dataCellStyle="Normal 2">
      <calculatedColumnFormula>ElPaso!C5</calculatedColumnFormula>
    </tableColumn>
    <tableColumn id="6" xr3:uid="{D8531B85-F1E1-4991-AA30-4A004BB83DAC}" name="Los Alamos County" dataDxfId="148" dataCellStyle="Normal 2">
      <calculatedColumnFormula>LosAlamos!C5</calculatedColumnFormula>
    </tableColumn>
    <tableColumn id="11" xr3:uid="{FA632812-CCEB-492C-8666-CFAE29D14034}" name="Western Farmers*" dataDxfId="147"/>
    <tableColumn id="10" xr3:uid="{BE5AE270-0AD5-43F4-B883-C77E0EFE3308}" name="Navopache*" dataDxfId="146" dataCellStyle="Normal 2"/>
    <tableColumn id="7" xr3:uid="{0D00337C-6DB9-4A11-87B7-A58D90B890EF}" name="eGRID_AZNM*" dataDxfId="145" dataCellStyle="Normal 2"/>
    <tableColumn id="8" xr3:uid="{2949CAD5-E35E-4FE0-9CB7-A18783D9B969}" name="eGRID_SPSO*" dataDxfId="144" dataCellStyle="Normal 2"/>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D5B594EE-BD19-4A14-9963-5E511B0D68DF}" name="CI_Sum10" displayName="CI_Sum10" ref="B27:K39" totalsRowShown="0" headerRowDxfId="143" dataDxfId="141" headerRowBorderDxfId="142" tableBorderDxfId="140" totalsRowBorderDxfId="139" headerRowCellStyle="Hyperlink" dataCellStyle="Normal 2">
  <autoFilter ref="B27:K39" xr:uid="{D5B594EE-BD19-4A14-9963-5E511B0D68DF}"/>
  <tableColumns count="10">
    <tableColumn id="1" xr3:uid="{3937D84B-06C5-430D-9C36-EEDC8E47FEA1}" name="Fuel / Utility" dataDxfId="138" dataCellStyle="Normal 2">
      <calculatedColumnFormula>PNM!B5</calculatedColumnFormula>
    </tableColumn>
    <tableColumn id="2" xr3:uid="{C3985307-5D85-4193-8726-AA924A7F4AD6}" name="PNM" dataDxfId="137" dataCellStyle="Normal 2">
      <calculatedColumnFormula>PNM!D5</calculatedColumnFormula>
    </tableColumn>
    <tableColumn id="3" xr3:uid="{FEE8B1C5-83F8-42CC-97C4-78DD4F864433}" name="Xcel Energy" dataDxfId="136" dataCellStyle="Normal 2">
      <calculatedColumnFormula>Xcel!D5</calculatedColumnFormula>
    </tableColumn>
    <tableColumn id="4" xr3:uid="{E2A4920F-5C38-4285-B8F7-127B5910BD4D}" name="Tri-State G&amp;T" dataDxfId="135" dataCellStyle="Normal 2">
      <calculatedColumnFormula>TriState!D5</calculatedColumnFormula>
    </tableColumn>
    <tableColumn id="5" xr3:uid="{DCC4CE38-A1C2-4B23-B15E-507332BE52A0}" name="El Paso Electric" dataDxfId="134" dataCellStyle="Normal 2">
      <calculatedColumnFormula>ElPaso!D5</calculatedColumnFormula>
    </tableColumn>
    <tableColumn id="6" xr3:uid="{48CCFF0D-B148-4F18-91E3-A7F5EFC642CF}" name="Los Alamos County" dataDxfId="133" dataCellStyle="Normal 2">
      <calculatedColumnFormula>LosAlamos!D5</calculatedColumnFormula>
    </tableColumn>
    <tableColumn id="10" xr3:uid="{39D8E5ED-9844-49CF-964F-C60A9811EF7D}" name="Western Farmers" dataDxfId="132">
      <calculatedColumnFormula>Western_Farmers!D5</calculatedColumnFormula>
    </tableColumn>
    <tableColumn id="9" xr3:uid="{15FDF09B-6D9F-494C-9295-C135FFC05139}" name="Navopache" dataDxfId="131" dataCellStyle="Normal 2">
      <calculatedColumnFormula>Navopache!D5</calculatedColumnFormula>
    </tableColumn>
    <tableColumn id="7" xr3:uid="{B127B624-B719-45D7-A75F-55AE833145A0}" name="eGRID_AZNM" dataDxfId="130" dataCellStyle="Normal 2">
      <calculatedColumnFormula>eGRID_AZNM!D5</calculatedColumnFormula>
    </tableColumn>
    <tableColumn id="8" xr3:uid="{C74E35DE-C35B-4D96-BDDB-5CB37B29F8C1}" name="eGRID_SPSO" dataDxfId="129" dataCellStyle="Normal 2">
      <calculatedColumnFormula>eGRID_SPSO!D5</calculatedColumnFormula>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FE003B96-A07E-47FF-AFB6-17C4A74A4889}" name="CI_Sum11" displayName="CI_Sum11" ref="B43:K55" totalsRowShown="0" headerRowDxfId="128" dataDxfId="126" headerRowBorderDxfId="127" tableBorderDxfId="125" totalsRowBorderDxfId="124" headerRowCellStyle="Hyperlink" dataCellStyle="Normal 2">
  <autoFilter ref="B43:K55" xr:uid="{FE003B96-A07E-47FF-AFB6-17C4A74A4889}"/>
  <tableColumns count="10">
    <tableColumn id="1" xr3:uid="{849246B2-8EE1-48D0-B043-F109D4CEA3C3}" name="Fuel / Utility" dataDxfId="123" dataCellStyle="Normal 2">
      <calculatedColumnFormula>PNM!B5</calculatedColumnFormula>
    </tableColumn>
    <tableColumn id="2" xr3:uid="{B96B7DBC-9747-43C9-A300-598AE4F9C58D}" name="PNM" dataDxfId="122" dataCellStyle="Normal 2">
      <calculatedColumnFormula>PNM!F5</calculatedColumnFormula>
    </tableColumn>
    <tableColumn id="3" xr3:uid="{B11D43AE-2424-4B17-A55D-FCBE00C8FB88}" name="Xcel Energy" dataDxfId="121" dataCellStyle="Normal 2">
      <calculatedColumnFormula>Xcel!F5</calculatedColumnFormula>
    </tableColumn>
    <tableColumn id="4" xr3:uid="{43639A58-70F7-4092-BD4A-1AC9BF887E06}" name="Tri-State G&amp;T" dataDxfId="120" dataCellStyle="Normal 2">
      <calculatedColumnFormula>TriState!F5</calculatedColumnFormula>
    </tableColumn>
    <tableColumn id="5" xr3:uid="{D3A3BD5E-E007-49EC-BD3C-9244CF3C235C}" name="El Paso Electric" dataDxfId="119" dataCellStyle="Normal 2">
      <calculatedColumnFormula>ElPaso!F5</calculatedColumnFormula>
    </tableColumn>
    <tableColumn id="6" xr3:uid="{A9E03D08-1839-4BC4-BB11-DA39D7BCD3E2}" name="Los Alamos County" dataDxfId="118" dataCellStyle="Normal 2">
      <calculatedColumnFormula>LosAlamos!F5</calculatedColumnFormula>
    </tableColumn>
    <tableColumn id="10" xr3:uid="{8370C41A-3A59-4D06-96C4-1AB36A42CBB8}" name="Western Farmers*" dataDxfId="117" dataCellStyle="Normal 2"/>
    <tableColumn id="9" xr3:uid="{471AB4A6-D5A0-4C1F-BC4C-605FC57D4B9D}" name="Novapache*" dataDxfId="116" dataCellStyle="Normal 2"/>
    <tableColumn id="7" xr3:uid="{21FD79BB-8CA6-4AAA-91D9-07DF160262B7}" name="eGRID_AZNM*" dataDxfId="115" dataCellStyle="Normal 2"/>
    <tableColumn id="8" xr3:uid="{F6C75F8C-8369-44E9-BBA1-40B1A6443262}" name="eGRID_SPSO*" dataDxfId="114" dataCellStyle="Normal 2"/>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F423E6CB-7AFE-49AC-9475-DE9A5ADF3B05}" name="Table12" displayName="Table12" ref="B7:K8" totalsRowShown="0" headerRowDxfId="113" dataDxfId="111" headerRowBorderDxfId="112" tableBorderDxfId="110" totalsRowBorderDxfId="109" headerRowCellStyle="Hyperlink" dataCellStyle="Normal 2">
  <autoFilter ref="B7:K8" xr:uid="{F423E6CB-7AFE-49AC-9475-DE9A5ADF3B05}"/>
  <tableColumns count="10">
    <tableColumn id="1" xr3:uid="{9C00AE14-E47D-417A-867B-D4881EB589E1}" name="Fuel / Utility" dataDxfId="108" dataCellStyle="Normal 2"/>
    <tableColumn id="2" xr3:uid="{E5C173F5-4B7F-45B5-832B-15210F23BB14}" name="PNM" dataDxfId="107" dataCellStyle="Normal 2">
      <calculatedColumnFormula>PNM!C18</calculatedColumnFormula>
    </tableColumn>
    <tableColumn id="3" xr3:uid="{8D6665A9-B04C-4A8B-9CA9-FDDD5A723BA4}" name="Xcel Energy" dataDxfId="106" dataCellStyle="Normal 2">
      <calculatedColumnFormula>Xcel!C18</calculatedColumnFormula>
    </tableColumn>
    <tableColumn id="4" xr3:uid="{34A94930-609C-4337-9F50-CFC7762B6104}" name="Tri-State G&amp;T" dataDxfId="105" dataCellStyle="Normal 2">
      <calculatedColumnFormula>TriState!C18</calculatedColumnFormula>
    </tableColumn>
    <tableColumn id="5" xr3:uid="{DB405FA7-EE63-428A-B9EA-C0D72482E694}" name="El Paso Electric" dataDxfId="104" dataCellStyle="Normal 2">
      <calculatedColumnFormula>ElPaso!C18</calculatedColumnFormula>
    </tableColumn>
    <tableColumn id="6" xr3:uid="{219DF48F-5276-494F-9374-ABFFB3A897FE}" name="Los Alamos County" dataDxfId="103" dataCellStyle="Normal 2">
      <calculatedColumnFormula>LosAlamos!C18</calculatedColumnFormula>
    </tableColumn>
    <tableColumn id="10" xr3:uid="{C2EDD730-5D0E-4DF9-809A-2253BD003AB5}" name="Western Farmers" dataDxfId="102" dataCellStyle="Normal 2">
      <calculatedColumnFormula>Western_Farmers!C18</calculatedColumnFormula>
    </tableColumn>
    <tableColumn id="9" xr3:uid="{3763F07E-AF52-4DE9-B7A4-D5E5F8934B7E}" name="Novapache" dataDxfId="101" dataCellStyle="Normal 2">
      <calculatedColumnFormula>Navopache!C18</calculatedColumnFormula>
    </tableColumn>
    <tableColumn id="7" xr3:uid="{354A03D1-273F-410F-AF3E-C025CF2DFFC4}" name="eGRID_AZNM" dataDxfId="100" dataCellStyle="Normal 2">
      <calculatedColumnFormula>eGRID_AZNM!C16</calculatedColumnFormula>
    </tableColumn>
    <tableColumn id="8" xr3:uid="{6199E8CE-843A-47AF-A297-EE9CD4E75089}" name="eGRID_SPSO" dataDxfId="99" dataCellStyle="Normal 2">
      <calculatedColumnFormula>eGRID_SPSO!C17</calculatedColumnFormula>
    </tableColumn>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63A7E4B-B275-473F-BB5F-5437C883EE0D}" name="Table14" displayName="Table14" ref="B2:F31" totalsRowShown="0" headerRowDxfId="168" dataDxfId="166" headerRowBorderDxfId="167" tableBorderDxfId="165" totalsRowBorderDxfId="164" headerRowCellStyle="Normal 2" dataCellStyle="Normal 2">
  <autoFilter ref="B2:F31" xr:uid="{063A7E4B-B275-473F-BB5F-5437C883EE0D}"/>
  <tableColumns count="5">
    <tableColumn id="1" xr3:uid="{AE875005-4D55-4E43-BC81-C1D108A1BFF9}" name="EDU Name" dataDxfId="163" dataCellStyle="Normal 2"/>
    <tableColumn id="2" xr3:uid="{EC75B6BC-B05D-4230-9139-BF4554BE230B}" name="EDU Abbreviation" dataDxfId="162" dataCellStyle="Normal 2"/>
    <tableColumn id="3" xr3:uid="{F5355D65-1121-47EA-A5E9-C4E5A527A723}" name="Year" dataDxfId="161" dataCellStyle="Normal 2"/>
    <tableColumn id="4" xr3:uid="{43CE9188-EAE0-46FD-AE41-AA7C324E43FD}" name="Pathway Code" dataDxfId="160" dataCellStyle="Normal 2"/>
    <tableColumn id="5" xr3:uid="{D2161F67-3126-46CC-9893-45DA90EE5BBA}" name="Utility Specific_x000a_CI (gCO2e/MJ)" dataDxfId="159" dataCellStyle="Normal 2"/>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6C04E88-0D0E-445F-87FF-0051A2940897}" name="Table1" displayName="Table1" ref="B4:G16" totalsRowShown="0" headerRowDxfId="98" dataDxfId="96" headerRowBorderDxfId="97" tableBorderDxfId="95" headerRowCellStyle="Normal 2" dataCellStyle="Normal 2">
  <autoFilter ref="B4:G16" xr:uid="{E6C04E88-0D0E-445F-87FF-0051A2940897}"/>
  <tableColumns count="6">
    <tableColumn id="1" xr3:uid="{947F3899-157E-4D48-9452-66685E0E84EA}" name="Fuel Source" dataDxfId="94" dataCellStyle="Normal 2"/>
    <tableColumn id="2" xr3:uid="{966E97BF-FBDB-483E-876B-A586F15245EC}" name="MWh (2025), if available" dataDxfId="93" dataCellStyle="Normal 2"/>
    <tableColumn id="3" xr3:uid="{F107BA19-18FD-4FA1-A18C-2E24CF0DF0C9}" name="% of Total Share" dataDxfId="92" dataCellStyle="Normal 2"/>
    <tableColumn id="4" xr3:uid="{916A6FDA-B6F3-47A2-9C3E-46EC643D518F}" name="CI (gCO₂e/MJ)" dataDxfId="91" dataCellStyle="Normal 2"/>
    <tableColumn id="5" xr3:uid="{990FEC86-3723-464A-B824-D39D1BAE51BD}" name="Emissions (MT CO₂e)" dataDxfId="90" dataCellStyle="Normal 2"/>
    <tableColumn id="6" xr3:uid="{F3213E7E-B33E-41AF-86CD-1B9403A32052}" name="Notes" dataDxfId="89" dataCellStyle="Normal 2"/>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684E5C2-6C63-402F-B2F6-CE7087E05D08}" name="Table13" displayName="Table13" ref="B4:G16" totalsRowShown="0" headerRowDxfId="88" dataDxfId="86" headerRowBorderDxfId="87" tableBorderDxfId="85" headerRowCellStyle="Normal 2" dataCellStyle="Normal 2">
  <autoFilter ref="B4:G16" xr:uid="{E6C04E88-0D0E-445F-87FF-0051A2940897}"/>
  <tableColumns count="6">
    <tableColumn id="1" xr3:uid="{AEAFFED8-BE15-4859-846E-6C1AD95DC4AD}" name="Fuel Source" dataDxfId="84" dataCellStyle="Normal 2"/>
    <tableColumn id="2" xr3:uid="{81D72EA7-004D-4EF0-91C6-902903B3E95E}" name="MWh (2025), if available" dataDxfId="83" dataCellStyle="Normal 2"/>
    <tableColumn id="3" xr3:uid="{C92A8591-5DE7-4E90-AA1F-7904D1A3AADC}" name="% of Total Share" dataDxfId="82" dataCellStyle="Normal 2"/>
    <tableColumn id="4" xr3:uid="{57636335-2F56-452A-A762-3B10DF82F0D5}" name="CI (gCO₂e/MJ)" dataDxfId="81" dataCellStyle="Normal 2"/>
    <tableColumn id="5" xr3:uid="{7EBB562B-720D-42D8-A79B-36BE4F000DCC}" name="Emissions (MT CO₂e)" dataDxfId="80" dataCellStyle="Normal 2"/>
    <tableColumn id="6" xr3:uid="{C3C0002F-63C0-4700-B3F1-C8AE22863C17}" name="Notes" dataDxfId="79" dataCellStyle="Normal 2"/>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9F063114-116C-48A2-A35A-721D94F31CE2}" name="Table1315" displayName="Table1315" ref="V4:AA14" totalsRowShown="0" headerRowDxfId="78" dataDxfId="76" headerRowBorderDxfId="77" tableBorderDxfId="75" headerRowCellStyle="Normal 2" dataCellStyle="Normal 2">
  <autoFilter ref="V4:AA14" xr:uid="{9F063114-116C-48A2-A35A-721D94F31CE2}"/>
  <tableColumns count="6">
    <tableColumn id="1" xr3:uid="{2E487438-3646-473C-AE4C-9F6F71C822F8}" name="Fuel Source" dataDxfId="74" dataCellStyle="Normal 2"/>
    <tableColumn id="2" xr3:uid="{BCBCF0F8-27EB-4266-95A3-FB3B7917210D}" name="MWh (2025), if available" dataDxfId="73" dataCellStyle="Normal 2"/>
    <tableColumn id="3" xr3:uid="{697A174C-A922-4F29-AB88-D7CE583576E1}" name="% of Total Share" dataDxfId="72" dataCellStyle="Normal 2"/>
    <tableColumn id="4" xr3:uid="{3AEAE0D9-1E59-4989-AF64-11F47EBE4DD1}" name="EF (gCO₂e/MJ)" dataDxfId="71" dataCellStyle="Normal 2"/>
    <tableColumn id="5" xr3:uid="{F33A1A1C-D256-434D-958B-FF22D3551D4C}" name="Emissions (MT CO₂e)" dataDxfId="70" dataCellStyle="Normal 2"/>
    <tableColumn id="6" xr3:uid="{ADD9E341-19F9-4E98-8B37-F276C948A177}" name="Notes" dataDxfId="69" dataCellStyle="Normal 2"/>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CEABDF5E-1B24-4F21-9A4D-7EF5790F009A}" name="Table134" displayName="Table134" ref="B4:G16" totalsRowShown="0" headerRowDxfId="68" dataDxfId="66" headerRowBorderDxfId="67" tableBorderDxfId="65" headerRowCellStyle="Normal 2" dataCellStyle="Normal 2">
  <autoFilter ref="B4:G16" xr:uid="{E6C04E88-0D0E-445F-87FF-0051A2940897}"/>
  <tableColumns count="6">
    <tableColumn id="1" xr3:uid="{FAB3AA1E-3B68-4226-ABCF-65BC37F3932E}" name="Fuel Source" dataDxfId="64" dataCellStyle="Normal 2"/>
    <tableColumn id="2" xr3:uid="{D1C07857-D8BF-4DF0-9D53-0D43E8E9A336}" name="MWh (2025), if available" dataDxfId="63" dataCellStyle="Normal 2"/>
    <tableColumn id="3" xr3:uid="{F6AE246B-84EF-494C-B858-8BBB0870CD34}" name="% of Total Share" dataDxfId="62" dataCellStyle="Normal 2"/>
    <tableColumn id="4" xr3:uid="{A1C01FE5-5D78-49E1-A6DF-E617712BE2D0}" name="CI (gCO₂e/MJ)" dataDxfId="61" dataCellStyle="Normal 2"/>
    <tableColumn id="5" xr3:uid="{FAC88ACD-1C68-4B20-865F-3670A76E9CDF}" name="Emissions (MT CO₂e)" dataDxfId="60" dataCellStyle="Normal 2"/>
    <tableColumn id="6" xr3:uid="{78E1BFC4-C36D-4A2B-B4C6-9B38FC13A267}" name="Notes" dataDxfId="59" dataCellStyle="Normal 2"/>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1ED23D0A-FD28-4EE9-8D2F-E11F2F65C2FC}" name="Table1345" displayName="Table1345" ref="B4:G16" totalsRowShown="0" headerRowDxfId="58" dataDxfId="56" headerRowBorderDxfId="57" tableBorderDxfId="55" headerRowCellStyle="Normal 2" dataCellStyle="Normal 2">
  <autoFilter ref="B4:G16" xr:uid="{E6C04E88-0D0E-445F-87FF-0051A2940897}"/>
  <tableColumns count="6">
    <tableColumn id="1" xr3:uid="{31AC9814-0E81-4CD6-8573-697C6E119B77}" name="Fuel Source" dataDxfId="54" dataCellStyle="Normal 2"/>
    <tableColumn id="2" xr3:uid="{F9A5E35F-1E99-47E0-BD26-84F0CE2D3079}" name="MWh (2025), if available" dataDxfId="53" dataCellStyle="Normal 2"/>
    <tableColumn id="3" xr3:uid="{725CD206-8EAB-458A-AE51-E98082503B4C}" name="% of Total Share" dataDxfId="52" dataCellStyle="Normal 2"/>
    <tableColumn id="4" xr3:uid="{81A23557-EBB9-4407-B6E3-00BEA32EDEAF}" name="CI (gCO₂e/MJ)" dataDxfId="51" dataCellStyle="Normal 2"/>
    <tableColumn id="5" xr3:uid="{55F5837F-7DC2-4C35-AA5F-59063D12E301}" name="Emissions (MT CO₂e)" dataDxfId="50" dataCellStyle="Normal 2"/>
    <tableColumn id="6" xr3:uid="{957E96F1-BD97-4F4E-856D-63C935007BC7}" name="Notes" dataDxfId="49" dataCellStyle="Normal 2"/>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1424FD7F-DEE8-4B18-8C71-C3F9B4BCF61B}" name="Table13456" displayName="Table13456" ref="B4:G16" totalsRowShown="0" headerRowDxfId="48" dataDxfId="46" headerRowBorderDxfId="47" tableBorderDxfId="45" headerRowCellStyle="Normal 2" dataCellStyle="Normal 2">
  <autoFilter ref="B4:G16" xr:uid="{E6C04E88-0D0E-445F-87FF-0051A2940897}"/>
  <tableColumns count="6">
    <tableColumn id="1" xr3:uid="{08570FAB-40EE-473A-8DA5-D3A47BAC66CC}" name="Fuel Source" dataDxfId="44" dataCellStyle="Normal 2"/>
    <tableColumn id="2" xr3:uid="{EE6302B8-09CB-4E90-B9F6-EBEAF1053D98}" name="MWh (2025), if available" dataDxfId="43" dataCellStyle="Normal 2"/>
    <tableColumn id="3" xr3:uid="{9CFABECE-4734-49B3-911C-B7C8211B4C17}" name="% of Total Share" dataDxfId="42" dataCellStyle="Normal 2"/>
    <tableColumn id="4" xr3:uid="{5A6D3B23-086E-4F6F-A2E7-AB6C027949E0}" name="CI (gCO₂e/MJ)" dataDxfId="41" dataCellStyle="Normal 2"/>
    <tableColumn id="5" xr3:uid="{0258C96A-91CC-4952-90E0-7CAD6844B941}" name="Emissions (MT CO₂e)" dataDxfId="40" dataCellStyle="Normal 2"/>
    <tableColumn id="6" xr3:uid="{11AB23F4-0F70-46A9-9D15-9C15E2BBD12C}" name="Notes" dataCellStyle="Normal 2"/>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807A74ED-4FBC-4899-91E4-675179010711}" name="Table134567812" displayName="Table134567812" ref="B4:G16" totalsRowShown="0" headerRowDxfId="39" dataDxfId="37" headerRowBorderDxfId="38" tableBorderDxfId="36" headerRowCellStyle="Normal 2" dataCellStyle="Normal 2">
  <autoFilter ref="B4:G16" xr:uid="{E6C04E88-0D0E-445F-87FF-0051A2940897}"/>
  <tableColumns count="6">
    <tableColumn id="1" xr3:uid="{2DD4F912-700D-4BFB-9CC1-7706970C4967}" name="Fuel Source" dataDxfId="35" dataCellStyle="Normal 2"/>
    <tableColumn id="2" xr3:uid="{4EF646F8-F7BC-4057-8D50-450E11A8BFFD}" name="MWh (2025), if available" dataDxfId="34" dataCellStyle="Normal 2"/>
    <tableColumn id="3" xr3:uid="{1B11AE98-4F2B-4E38-94D8-48D78955F848}" name="% of Total Share" dataDxfId="33" dataCellStyle="Normal 2"/>
    <tableColumn id="4" xr3:uid="{BABD4276-952A-4966-89B4-282C7E341CA4}" name="CI (gCO₂e/MJ)" dataDxfId="32" dataCellStyle="Normal 2"/>
    <tableColumn id="5" xr3:uid="{AF48D5F9-7641-4FCA-A157-10E9FEFF9C53}" name="Emissions (MT CO₂e)" dataDxfId="31" dataCellStyle="Normal 2"/>
    <tableColumn id="6" xr3:uid="{6389072F-D2E5-4586-AE55-E5E6F079E95E}" name="Notes" dataDxfId="30" dataCellStyle="Normal 2"/>
  </tableColumns>
  <tableStyleInfo name="TableStyleMedium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ED80CDCC-272D-4845-AF8D-99AECE583788}" name="Table116" displayName="Table116" ref="B4:G16" totalsRowShown="0" headerRowDxfId="29" dataDxfId="27" headerRowBorderDxfId="28" tableBorderDxfId="26" headerRowCellStyle="Normal 2" dataCellStyle="Normal 2">
  <autoFilter ref="B4:G16" xr:uid="{E6C04E88-0D0E-445F-87FF-0051A2940897}"/>
  <tableColumns count="6">
    <tableColumn id="1" xr3:uid="{74C5B4F1-1706-425F-91B4-4EB3365F10F4}" name="Fuel Source" dataDxfId="25" dataCellStyle="Normal 2"/>
    <tableColumn id="2" xr3:uid="{9487230F-205D-4A09-912D-DD80B6DAFECC}" name="MWh (2025), if available" dataDxfId="24" dataCellStyle="Normal 2"/>
    <tableColumn id="3" xr3:uid="{24B6A6E4-5BA9-440E-9DB4-DCA5F43B72C8}" name="% of Total Share" dataDxfId="23" dataCellStyle="Normal 2"/>
    <tableColumn id="4" xr3:uid="{5D301EDA-94A0-4028-B78A-F09461902DB3}" name="CI (gCO₂e/MJ)" dataDxfId="22" dataCellStyle="Normal 2"/>
    <tableColumn id="5" xr3:uid="{DC059CD6-1C92-4B41-9695-E5C1C6A7BA09}" name="Emissions (MT CO₂e)" dataDxfId="21" dataCellStyle="Normal 2"/>
    <tableColumn id="6" xr3:uid="{DDDEB523-12D6-4748-BC3B-D17F8EAC9E5F}" name="Notes" dataDxfId="20" dataCellStyle="Normal 2"/>
  </tableColumns>
  <tableStyleInfo name="TableStyleMedium2"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868B602C-0B27-4AE7-8352-24B9571A29B0}" name="Table134567" displayName="Table134567" ref="B4:G14" totalsRowShown="0" headerRowDxfId="19" dataDxfId="17" headerRowBorderDxfId="18" tableBorderDxfId="16" headerRowCellStyle="Normal 2" dataCellStyle="Normal 2">
  <autoFilter ref="B4:G14" xr:uid="{E6C04E88-0D0E-445F-87FF-0051A2940897}"/>
  <tableColumns count="6">
    <tableColumn id="1" xr3:uid="{587F2643-F4D7-41B6-9E14-9A37272B8E92}" name="Fuel Source" dataDxfId="15" dataCellStyle="Normal 2"/>
    <tableColumn id="2" xr3:uid="{E2A9744B-4654-45BD-B260-B70F7BBC2A69}" name="MWh (2025), if available" dataDxfId="14" dataCellStyle="Normal 2"/>
    <tableColumn id="3" xr3:uid="{8FF0599D-C49E-40A9-986F-DFDAECAEE47E}" name="% of Total Share" dataDxfId="13" dataCellStyle="Normal 2"/>
    <tableColumn id="4" xr3:uid="{70AB67B1-5E5B-4DBA-A50B-763BC244FD20}" name="CI (gCO₂e/MJ)" dataDxfId="12" dataCellStyle="Normal 2">
      <calculatedColumnFormula>PNM!E5</calculatedColumnFormula>
    </tableColumn>
    <tableColumn id="5" xr3:uid="{076E19C8-DC1F-4138-A112-39CCA21D4EAB}" name="Emissions (MT CO₂e)" dataDxfId="11" dataCellStyle="Normal 2"/>
    <tableColumn id="6" xr3:uid="{AF14A1D7-8407-4991-966E-1CF6518FF738}" name="Notes" dataDxfId="10" dataCellStyle="Normal 2"/>
  </tableColumns>
  <tableStyleInfo name="TableStyleMedium2"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37DBD9FA-FC3C-443D-8CB1-12E1A617A156}" name="Table1345678" displayName="Table1345678" ref="B4:G15" totalsRowShown="0" headerRowDxfId="9" dataDxfId="7" headerRowBorderDxfId="8" tableBorderDxfId="6" headerRowCellStyle="Normal 2" dataCellStyle="Normal 2">
  <autoFilter ref="B4:G15" xr:uid="{E6C04E88-0D0E-445F-87FF-0051A2940897}"/>
  <tableColumns count="6">
    <tableColumn id="1" xr3:uid="{36A7767E-D726-4636-8BA6-892F59974B2A}" name="Fuel Source" dataDxfId="5" dataCellStyle="Normal 2"/>
    <tableColumn id="2" xr3:uid="{5FAB80A9-6B72-4249-92D0-4441DB3F3ADD}" name="MWh (2025), if available" dataDxfId="4" dataCellStyle="Normal 2"/>
    <tableColumn id="3" xr3:uid="{ED268A3A-109B-4C8C-A302-9E17A6124032}" name="% of Total Share" dataDxfId="3" dataCellStyle="Normal 2"/>
    <tableColumn id="4" xr3:uid="{1C865B9D-9163-46AB-A238-E6F40870C62F}" name="CI (gCO₂e/MJ)" dataDxfId="2" dataCellStyle="Normal 2"/>
    <tableColumn id="5" xr3:uid="{7E8FF05A-B72C-4B31-A539-2A878E631406}" name="Emissions (MT CO₂e)" dataDxfId="1" dataCellStyle="Normal 2"/>
    <tableColumn id="6" xr3:uid="{1275F8A7-44FE-4767-816C-C8F10ED46D05}" name="Notes" dataDxfId="0" dataCellStyle="Normal 2"/>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2" dT="2026-05-19T09:53:16.03" personId="{F46A4FAC-5B22-45A2-886E-30992942EE40}" id="{528BE200-02AE-4B2B-BBE5-B0F29CA2B74E}">
    <text xml:space="preserve">&lt;ikandi May 19th&gt; Added this sheet from Telematics template. From below folder -&gt; filename -&gt; TAB name
CTFP-DMS QFR Templates
NMED Telematics Submission_Mock Template.xlsx
TAB NAME is 'NM EDI CI Values_2026'
</text>
    <extLst>
      <x:ext xmlns:xltc2="http://schemas.microsoft.com/office/spreadsheetml/2020/threadedcomments2" uri="{F7C98A9C-CBB3-438F-8F68-D28B6AF4A901}">
        <xltc2:checksum>2865533746</xltc2:checksum>
        <xltc2:hyperlink startIndex="103" length="22" url="https://nmgov.sharepoint.com/:f:/r/sites/ENV-ENV-CCB-CTFPARCS2.0/Shared%20Documents/ARCS%202.0/CCB%20CTFP%20Functional%20Requirements/Functional%20Requirements/Quarterly%20Fuel%20Reporting%20(QFR)/CTFP-DMS%20QFR%20Templates?csf=1&amp;web=1&amp;e=2dezJZ"/>
        <xltc2:hyperlink startIndex="126" length="45" url="https://nmgov.sharepoint.com/:x:/r/sites/ENV-ENV-CCB-CTFPARCS2.0/Shared%20Documents/ARCS%202.0/CCB%20CTFP%20Functional%20Requirements/Functional%20Requirements/Quarterly%20Fuel%20Reporting%20(QFR)/CTFP-DMS%20QFR%20Templates/NMED%20Telematics%20Submission_Mock%20Template.xlsx?d=w63b769b9e6984aa48d365405bc0e966a&amp;csf=1&amp;web=1&amp;e=vzbs3P"/>
      </x:ext>
    </extLst>
  </threadedComment>
</ThreadedComments>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4.xml"/><Relationship Id="rId5" Type="http://schemas.openxmlformats.org/officeDocument/2006/relationships/table" Target="../tables/table3.xml"/><Relationship Id="rId4" Type="http://schemas.openxmlformats.org/officeDocument/2006/relationships/table" Target="../tables/table2.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table" Target="../tables/table5.xml"/><Relationship Id="rId1" Type="http://schemas.openxmlformats.org/officeDocument/2006/relationships/vmlDrawing" Target="../drawings/vmlDrawing1.vml"/><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table" Target="../tables/table7.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table" Target="../tables/table12.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14.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5.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003CE4-F210-4EB8-8742-5A1377BDAC99}">
  <sheetPr codeName="Sheet1">
    <pageSetUpPr fitToPage="1"/>
  </sheetPr>
  <dimension ref="A1:L57"/>
  <sheetViews>
    <sheetView showGridLines="0" topLeftCell="A20" zoomScaleNormal="100" workbookViewId="0">
      <selection activeCell="B17" sqref="B17"/>
    </sheetView>
  </sheetViews>
  <sheetFormatPr defaultColWidth="9.125" defaultRowHeight="14.3" x14ac:dyDescent="0.25"/>
  <cols>
    <col min="1" max="1" width="3" style="66" customWidth="1"/>
    <col min="2" max="2" width="30.875" style="66" bestFit="1" customWidth="1"/>
    <col min="3" max="4" width="15.875" style="66" customWidth="1"/>
    <col min="5" max="5" width="16.375" style="66" customWidth="1"/>
    <col min="6" max="6" width="17.375" style="66" customWidth="1"/>
    <col min="7" max="7" width="21" style="66" customWidth="1"/>
    <col min="8" max="8" width="21.125" style="66" customWidth="1"/>
    <col min="9" max="9" width="15.875" style="66" bestFit="1" customWidth="1"/>
    <col min="10" max="10" width="18" style="66" bestFit="1" customWidth="1"/>
    <col min="11" max="11" width="17" style="66" bestFit="1" customWidth="1"/>
    <col min="12" max="12" width="3" style="66" customWidth="1"/>
    <col min="13" max="16384" width="9.125" style="66"/>
  </cols>
  <sheetData>
    <row r="1" spans="1:12" x14ac:dyDescent="0.25">
      <c r="A1" s="1"/>
      <c r="B1" s="1"/>
      <c r="C1" s="1"/>
      <c r="D1" s="1"/>
      <c r="E1" s="1"/>
      <c r="F1" s="1"/>
      <c r="G1" s="1"/>
      <c r="H1" s="1"/>
      <c r="I1" s="1"/>
      <c r="J1" s="1"/>
      <c r="K1" s="1"/>
      <c r="L1" s="1"/>
    </row>
    <row r="2" spans="1:12" ht="23.95" customHeight="1" x14ac:dyDescent="0.25">
      <c r="A2" s="1"/>
      <c r="B2" s="63"/>
      <c r="C2" s="94" t="s">
        <v>0</v>
      </c>
      <c r="D2" s="94"/>
      <c r="E2" s="94"/>
      <c r="F2" s="94"/>
      <c r="G2" s="94"/>
      <c r="H2" s="94"/>
      <c r="I2" s="94"/>
      <c r="J2" s="94"/>
      <c r="K2" s="94"/>
      <c r="L2" s="1"/>
    </row>
    <row r="3" spans="1:12" ht="23.95" customHeight="1" x14ac:dyDescent="0.25">
      <c r="A3" s="1"/>
      <c r="B3" s="64"/>
      <c r="C3" s="94"/>
      <c r="D3" s="94"/>
      <c r="E3" s="94"/>
      <c r="F3" s="94"/>
      <c r="G3" s="94"/>
      <c r="H3" s="94"/>
      <c r="I3" s="94"/>
      <c r="J3" s="94"/>
      <c r="K3" s="94"/>
      <c r="L3" s="1"/>
    </row>
    <row r="4" spans="1:12" ht="23.95" customHeight="1" x14ac:dyDescent="0.25">
      <c r="A4" s="1"/>
      <c r="B4" s="64"/>
      <c r="C4" s="94" t="s">
        <v>118</v>
      </c>
      <c r="D4" s="94"/>
      <c r="E4" s="94"/>
      <c r="F4" s="94"/>
      <c r="G4" s="94"/>
      <c r="H4" s="94"/>
      <c r="I4" s="94"/>
      <c r="J4" s="94"/>
      <c r="K4" s="94"/>
      <c r="L4" s="1"/>
    </row>
    <row r="5" spans="1:12" ht="23.95" customHeight="1" x14ac:dyDescent="0.25">
      <c r="A5" s="1"/>
      <c r="B5" s="65"/>
      <c r="C5" s="94"/>
      <c r="D5" s="94"/>
      <c r="E5" s="94"/>
      <c r="F5" s="94"/>
      <c r="G5" s="94"/>
      <c r="H5" s="94"/>
      <c r="I5" s="94"/>
      <c r="J5" s="94"/>
      <c r="K5" s="94"/>
      <c r="L5" s="1"/>
    </row>
    <row r="6" spans="1:12" ht="23.95" customHeight="1" x14ac:dyDescent="0.25">
      <c r="A6" s="1"/>
      <c r="B6" s="62" t="s">
        <v>1</v>
      </c>
      <c r="C6" s="1"/>
      <c r="D6" s="1"/>
      <c r="E6" s="1"/>
      <c r="F6" s="1"/>
      <c r="G6" s="1"/>
      <c r="H6" s="1"/>
      <c r="I6" s="1"/>
      <c r="J6" s="1"/>
      <c r="K6" s="1"/>
      <c r="L6" s="1"/>
    </row>
    <row r="7" spans="1:12" ht="23.95" customHeight="1" x14ac:dyDescent="0.25">
      <c r="A7" s="1"/>
      <c r="B7" s="14" t="s">
        <v>2</v>
      </c>
      <c r="C7" s="19" t="s">
        <v>3</v>
      </c>
      <c r="D7" s="19" t="s">
        <v>4</v>
      </c>
      <c r="E7" s="19" t="s">
        <v>5</v>
      </c>
      <c r="F7" s="19" t="s">
        <v>6</v>
      </c>
      <c r="G7" s="19" t="s">
        <v>7</v>
      </c>
      <c r="H7" s="51" t="s">
        <v>8</v>
      </c>
      <c r="I7" s="15" t="s">
        <v>9</v>
      </c>
      <c r="J7" s="19" t="s">
        <v>10</v>
      </c>
      <c r="K7" s="20" t="s">
        <v>11</v>
      </c>
      <c r="L7" s="1"/>
    </row>
    <row r="8" spans="1:12" ht="23.95" customHeight="1" x14ac:dyDescent="0.25">
      <c r="A8" s="1"/>
      <c r="B8" s="2" t="s">
        <v>12</v>
      </c>
      <c r="C8" s="48">
        <f>PNM!C18</f>
        <v>51.692901698684629</v>
      </c>
      <c r="D8" s="48">
        <f>Xcel!C18</f>
        <v>114.32876432982614</v>
      </c>
      <c r="E8" s="48">
        <f>TriState!C18</f>
        <v>113.61873443709509</v>
      </c>
      <c r="F8" s="48">
        <f>ElPaso!C18</f>
        <v>80.181782442159786</v>
      </c>
      <c r="G8" s="48">
        <f>LosAlamos!C18</f>
        <v>117.53842026258201</v>
      </c>
      <c r="H8" s="48">
        <f>Western_Farmers!C18</f>
        <v>112.18990009578059</v>
      </c>
      <c r="I8" s="48">
        <f>Navopache!C18</f>
        <v>181.55397902676259</v>
      </c>
      <c r="J8" s="48">
        <f>eGRID_AZNM!C16</f>
        <v>106.7828146173561</v>
      </c>
      <c r="K8" s="48">
        <f>eGRID_SPSO!C17</f>
        <v>121.46526233353256</v>
      </c>
      <c r="L8" s="1"/>
    </row>
    <row r="9" spans="1:12" ht="23.95" customHeight="1" x14ac:dyDescent="0.25">
      <c r="A9" s="1"/>
      <c r="B9" s="7"/>
      <c r="C9" s="8"/>
      <c r="D9" s="8"/>
      <c r="E9" s="8"/>
      <c r="F9" s="8"/>
      <c r="G9" s="8"/>
      <c r="H9" s="8"/>
      <c r="I9" s="8"/>
      <c r="J9" s="1"/>
      <c r="K9" s="1"/>
      <c r="L9" s="1"/>
    </row>
    <row r="10" spans="1:12" ht="25" customHeight="1" x14ac:dyDescent="0.25">
      <c r="A10" s="1"/>
      <c r="B10" s="37" t="s">
        <v>13</v>
      </c>
      <c r="C10" s="37"/>
      <c r="D10" s="1"/>
      <c r="E10" s="1"/>
      <c r="F10" s="1"/>
      <c r="G10" s="1"/>
      <c r="H10" s="1"/>
      <c r="I10" s="1"/>
      <c r="J10" s="1"/>
      <c r="K10" s="1"/>
      <c r="L10" s="1"/>
    </row>
    <row r="11" spans="1:12" ht="25" customHeight="1" x14ac:dyDescent="0.25">
      <c r="A11" s="1"/>
      <c r="B11" s="14" t="s">
        <v>2</v>
      </c>
      <c r="C11" s="15" t="s">
        <v>3</v>
      </c>
      <c r="D11" s="15" t="s">
        <v>4</v>
      </c>
      <c r="E11" s="15" t="s">
        <v>5</v>
      </c>
      <c r="F11" s="15" t="s">
        <v>6</v>
      </c>
      <c r="G11" s="15" t="s">
        <v>7</v>
      </c>
      <c r="H11" s="51" t="s">
        <v>14</v>
      </c>
      <c r="I11" s="15" t="s">
        <v>15</v>
      </c>
      <c r="J11" s="15" t="s">
        <v>16</v>
      </c>
      <c r="K11" s="15" t="s">
        <v>17</v>
      </c>
      <c r="L11" s="1"/>
    </row>
    <row r="12" spans="1:12" ht="18" customHeight="1" x14ac:dyDescent="0.25">
      <c r="A12" s="1"/>
      <c r="B12" s="3" t="str">
        <f>PNM!B5</f>
        <v>Oil/Petroleum</v>
      </c>
      <c r="C12" s="43">
        <f>PNM!C5</f>
        <v>0</v>
      </c>
      <c r="D12" s="43">
        <f>Xcel!C5</f>
        <v>332</v>
      </c>
      <c r="E12" s="43">
        <f>TriState!C5</f>
        <v>0</v>
      </c>
      <c r="F12" s="43">
        <f>ElPaso!C5</f>
        <v>0</v>
      </c>
      <c r="G12" s="43">
        <f>LosAlamos!C5</f>
        <v>0</v>
      </c>
      <c r="H12" s="81"/>
      <c r="I12" s="81"/>
      <c r="J12" s="81"/>
      <c r="K12" s="81"/>
      <c r="L12" s="1"/>
    </row>
    <row r="13" spans="1:12" ht="18" customHeight="1" x14ac:dyDescent="0.25">
      <c r="A13" s="1"/>
      <c r="B13" s="3" t="str">
        <f>PNM!B6</f>
        <v>Coal</v>
      </c>
      <c r="C13" s="43">
        <f>PNM!C6</f>
        <v>408292</v>
      </c>
      <c r="D13" s="43">
        <f>Xcel!C6</f>
        <v>2566753</v>
      </c>
      <c r="E13" s="43">
        <f>TriState!C6</f>
        <v>3724380</v>
      </c>
      <c r="F13" s="43">
        <f>ElPaso!C6</f>
        <v>0</v>
      </c>
      <c r="G13" s="43">
        <f>LosAlamos!C6</f>
        <v>66876</v>
      </c>
      <c r="H13" s="81"/>
      <c r="I13" s="81"/>
      <c r="J13" s="81"/>
      <c r="K13" s="81"/>
      <c r="L13" s="1"/>
    </row>
    <row r="14" spans="1:12" ht="18" customHeight="1" x14ac:dyDescent="0.25">
      <c r="A14" s="1"/>
      <c r="B14" s="3" t="str">
        <f>PNM!B7</f>
        <v>Natural Gas</v>
      </c>
      <c r="C14" s="43">
        <f>PNM!C7</f>
        <v>1641097</v>
      </c>
      <c r="D14" s="43">
        <f>Xcel!C7</f>
        <v>9924878</v>
      </c>
      <c r="E14" s="43">
        <f>TriState!C7</f>
        <v>786227</v>
      </c>
      <c r="F14" s="43">
        <f>ElPaso!C7</f>
        <v>5734528</v>
      </c>
      <c r="G14" s="43">
        <f>LosAlamos!C7</f>
        <v>10703</v>
      </c>
      <c r="H14" s="81"/>
      <c r="I14" s="81"/>
      <c r="J14" s="81"/>
      <c r="K14" s="81"/>
      <c r="L14" s="1"/>
    </row>
    <row r="15" spans="1:12" ht="18" customHeight="1" x14ac:dyDescent="0.25">
      <c r="A15" s="1"/>
      <c r="B15" s="4" t="str">
        <f>PNM!B8</f>
        <v>Geothermal</v>
      </c>
      <c r="C15" s="44">
        <f>PNM!C8</f>
        <v>58072</v>
      </c>
      <c r="D15" s="44">
        <f>Xcel!C8</f>
        <v>0</v>
      </c>
      <c r="E15" s="44">
        <f>TriState!C8</f>
        <v>0</v>
      </c>
      <c r="F15" s="44">
        <f>ElPaso!C8</f>
        <v>0</v>
      </c>
      <c r="G15" s="44">
        <f>LosAlamos!C8</f>
        <v>0</v>
      </c>
      <c r="H15" s="82"/>
      <c r="I15" s="82"/>
      <c r="J15" s="82"/>
      <c r="K15" s="82"/>
      <c r="L15" s="1"/>
    </row>
    <row r="16" spans="1:12" ht="18" customHeight="1" x14ac:dyDescent="0.25">
      <c r="A16" s="1"/>
      <c r="B16" s="4" t="str">
        <f>PNM!B9</f>
        <v>Biomass</v>
      </c>
      <c r="C16" s="44">
        <f>PNM!C9</f>
        <v>0</v>
      </c>
      <c r="D16" s="44">
        <f>Xcel!C9</f>
        <v>0</v>
      </c>
      <c r="E16" s="44">
        <f>TriState!C9</f>
        <v>0</v>
      </c>
      <c r="F16" s="44">
        <f>ElPaso!C9</f>
        <v>0</v>
      </c>
      <c r="G16" s="44">
        <f>LosAlamos!C9</f>
        <v>0</v>
      </c>
      <c r="H16" s="82"/>
      <c r="I16" s="82"/>
      <c r="J16" s="82"/>
      <c r="K16" s="82"/>
      <c r="L16" s="1"/>
    </row>
    <row r="17" spans="1:12" ht="18" customHeight="1" x14ac:dyDescent="0.25">
      <c r="A17" s="1"/>
      <c r="B17" s="5" t="str">
        <f>PNM!B10</f>
        <v>Nuclear</v>
      </c>
      <c r="C17" s="45">
        <f>PNM!C10</f>
        <v>2284469</v>
      </c>
      <c r="D17" s="45">
        <f>Xcel!C10</f>
        <v>0</v>
      </c>
      <c r="E17" s="45">
        <f>TriState!C10</f>
        <v>0</v>
      </c>
      <c r="F17" s="45">
        <f>ElPaso!C10</f>
        <v>4948104</v>
      </c>
      <c r="G17" s="45">
        <f>LosAlamos!C10</f>
        <v>0</v>
      </c>
      <c r="H17" s="82"/>
      <c r="I17" s="82"/>
      <c r="J17" s="82"/>
      <c r="K17" s="82"/>
      <c r="L17" s="1"/>
    </row>
    <row r="18" spans="1:12" ht="18" customHeight="1" x14ac:dyDescent="0.25">
      <c r="A18" s="1"/>
      <c r="B18" s="4" t="str">
        <f>PNM!B11</f>
        <v>Hydro</v>
      </c>
      <c r="C18" s="44">
        <f>PNM!C11</f>
        <v>0</v>
      </c>
      <c r="D18" s="44">
        <f>Xcel!C11</f>
        <v>0</v>
      </c>
      <c r="E18" s="44">
        <f>TriState!C11</f>
        <v>0</v>
      </c>
      <c r="F18" s="44">
        <f>ElPaso!C11</f>
        <v>0</v>
      </c>
      <c r="G18" s="44">
        <f>LosAlamos!C11</f>
        <v>72405</v>
      </c>
      <c r="H18" s="82"/>
      <c r="I18" s="82"/>
      <c r="J18" s="82"/>
      <c r="K18" s="82"/>
      <c r="L18" s="1"/>
    </row>
    <row r="19" spans="1:12" ht="18" customHeight="1" x14ac:dyDescent="0.25">
      <c r="A19" s="1"/>
      <c r="B19" s="4" t="str">
        <f>PNM!B12</f>
        <v>Wind</v>
      </c>
      <c r="C19" s="44">
        <f>PNM!C12</f>
        <v>1746125</v>
      </c>
      <c r="D19" s="44">
        <f>Xcel!C12</f>
        <v>4049649</v>
      </c>
      <c r="E19" s="44">
        <f>TriState!C12</f>
        <v>6486641</v>
      </c>
      <c r="F19" s="44">
        <f>ElPaso!C12</f>
        <v>0</v>
      </c>
      <c r="G19" s="44">
        <f>LosAlamos!C12</f>
        <v>0</v>
      </c>
      <c r="H19" s="82"/>
      <c r="I19" s="82"/>
      <c r="J19" s="82"/>
      <c r="K19" s="82"/>
      <c r="L19" s="1"/>
    </row>
    <row r="20" spans="1:12" ht="18" customHeight="1" x14ac:dyDescent="0.25">
      <c r="A20" s="1"/>
      <c r="B20" s="4" t="str">
        <f>PNM!B13</f>
        <v>Solar</v>
      </c>
      <c r="C20" s="44">
        <f>PNM!C13</f>
        <v>3901333</v>
      </c>
      <c r="D20" s="44">
        <f>Xcel!C13</f>
        <v>19</v>
      </c>
      <c r="E20" s="44">
        <f>TriState!C13</f>
        <v>0</v>
      </c>
      <c r="F20" s="44">
        <f>ElPaso!C13</f>
        <v>867899</v>
      </c>
      <c r="G20" s="44">
        <f>LosAlamos!C13</f>
        <v>0</v>
      </c>
      <c r="H20" s="82"/>
      <c r="I20" s="82"/>
      <c r="J20" s="82"/>
      <c r="K20" s="82"/>
      <c r="L20" s="1"/>
    </row>
    <row r="21" spans="1:12" ht="18" customHeight="1" x14ac:dyDescent="0.25">
      <c r="A21" s="1"/>
      <c r="B21" s="6" t="str">
        <f>PNM!B14</f>
        <v>Market Purchase (Known Source)</v>
      </c>
      <c r="C21" s="46">
        <f>PNM!C14</f>
        <v>0</v>
      </c>
      <c r="D21" s="46">
        <f>Xcel!C14</f>
        <v>12770809.153944455</v>
      </c>
      <c r="E21" s="46">
        <f>TriState!C14</f>
        <v>0</v>
      </c>
      <c r="F21" s="46">
        <f>ElPaso!C14</f>
        <v>0</v>
      </c>
      <c r="G21" s="46">
        <f>LosAlamos!C14</f>
        <v>0</v>
      </c>
      <c r="H21" s="82"/>
      <c r="I21" s="82"/>
      <c r="J21" s="82"/>
      <c r="K21" s="82"/>
      <c r="L21" s="1"/>
    </row>
    <row r="22" spans="1:12" x14ac:dyDescent="0.25">
      <c r="A22" s="1"/>
      <c r="B22" s="6" t="str">
        <f>PNM!B15</f>
        <v>Market Purchase (Unknown Source)</v>
      </c>
      <c r="C22" s="46">
        <f>PNM!C15</f>
        <v>2657144</v>
      </c>
      <c r="D22" s="46">
        <f>Xcel!C15</f>
        <v>3066.9505079753635</v>
      </c>
      <c r="E22" s="46">
        <f>TriState!C15</f>
        <v>2822947</v>
      </c>
      <c r="F22" s="46">
        <f>ElPaso!C15</f>
        <v>2546098</v>
      </c>
      <c r="G22" s="46">
        <f>LosAlamos!C15</f>
        <v>431869</v>
      </c>
      <c r="H22" s="82"/>
      <c r="I22" s="82"/>
      <c r="J22" s="82"/>
      <c r="K22" s="82"/>
      <c r="L22" s="1"/>
    </row>
    <row r="23" spans="1:12" x14ac:dyDescent="0.25">
      <c r="A23" s="1"/>
      <c r="B23" s="9" t="str">
        <f>PNM!B16</f>
        <v>TOTAL</v>
      </c>
      <c r="C23" s="47">
        <f>PNM!C16</f>
        <v>12696532</v>
      </c>
      <c r="D23" s="47">
        <f>Xcel!C16</f>
        <v>29315507.104452431</v>
      </c>
      <c r="E23" s="47">
        <f>TriState!C16</f>
        <v>13820195</v>
      </c>
      <c r="F23" s="47">
        <f>ElPaso!C16</f>
        <v>14096629</v>
      </c>
      <c r="G23" s="47">
        <f>LosAlamos!C16</f>
        <v>581853</v>
      </c>
      <c r="H23" s="82"/>
      <c r="I23" s="82"/>
      <c r="J23" s="82"/>
      <c r="K23" s="82"/>
      <c r="L23" s="1"/>
    </row>
    <row r="24" spans="1:12" x14ac:dyDescent="0.25">
      <c r="A24" s="1"/>
      <c r="B24" s="95" t="s">
        <v>117</v>
      </c>
      <c r="C24" s="95"/>
      <c r="D24" s="95"/>
      <c r="E24" s="95"/>
      <c r="F24" s="95"/>
      <c r="G24" s="95"/>
      <c r="H24" s="95"/>
      <c r="I24" s="95"/>
      <c r="J24" s="95"/>
      <c r="K24" s="95"/>
      <c r="L24" s="1"/>
    </row>
    <row r="25" spans="1:12" x14ac:dyDescent="0.25">
      <c r="A25" s="1"/>
      <c r="B25" s="1"/>
      <c r="C25" s="1"/>
      <c r="D25" s="1"/>
      <c r="E25" s="1"/>
      <c r="F25" s="1"/>
      <c r="G25" s="1"/>
      <c r="H25"/>
      <c r="I25"/>
      <c r="J25"/>
      <c r="K25"/>
      <c r="L25" s="1"/>
    </row>
    <row r="26" spans="1:12" ht="25" customHeight="1" x14ac:dyDescent="0.25">
      <c r="A26" s="1"/>
      <c r="B26" s="21" t="s">
        <v>18</v>
      </c>
      <c r="C26" s="1"/>
      <c r="D26" s="1"/>
      <c r="E26" s="1"/>
      <c r="F26" s="1"/>
      <c r="G26" s="1"/>
      <c r="H26" s="1"/>
      <c r="I26" s="1"/>
      <c r="J26" s="1"/>
      <c r="K26" s="1"/>
      <c r="L26" s="1"/>
    </row>
    <row r="27" spans="1:12" x14ac:dyDescent="0.25">
      <c r="A27" s="1"/>
      <c r="B27" s="14" t="s">
        <v>2</v>
      </c>
      <c r="C27" s="15" t="s">
        <v>3</v>
      </c>
      <c r="D27" s="15" t="s">
        <v>4</v>
      </c>
      <c r="E27" s="15" t="s">
        <v>5</v>
      </c>
      <c r="F27" s="15" t="s">
        <v>6</v>
      </c>
      <c r="G27" s="15" t="s">
        <v>7</v>
      </c>
      <c r="H27" s="51" t="s">
        <v>8</v>
      </c>
      <c r="I27" s="15" t="s">
        <v>19</v>
      </c>
      <c r="J27" s="15" t="s">
        <v>10</v>
      </c>
      <c r="K27" s="15" t="s">
        <v>11</v>
      </c>
      <c r="L27" s="1"/>
    </row>
    <row r="28" spans="1:12" x14ac:dyDescent="0.25">
      <c r="A28" s="1"/>
      <c r="B28" s="3" t="str">
        <f>PNM!B5</f>
        <v>Oil/Petroleum</v>
      </c>
      <c r="C28" s="38">
        <f>PNM!D5</f>
        <v>0</v>
      </c>
      <c r="D28" s="38">
        <f>Xcel!D5</f>
        <v>1.1325064199540179E-5</v>
      </c>
      <c r="E28" s="38">
        <f>TriState!D5</f>
        <v>0</v>
      </c>
      <c r="F28" s="38">
        <f>ElPaso!D5</f>
        <v>0</v>
      </c>
      <c r="G28" s="38">
        <f>LosAlamos!D5</f>
        <v>0</v>
      </c>
      <c r="H28" s="38">
        <f>Western_Farmers!D5</f>
        <v>0</v>
      </c>
      <c r="I28" s="38">
        <f>Navopache!D5</f>
        <v>0</v>
      </c>
      <c r="J28" s="38">
        <f>eGRID_AZNM!D5</f>
        <v>0</v>
      </c>
      <c r="K28" s="38">
        <f>eGRID_SPSO!D5</f>
        <v>5.0000000000000001E-3</v>
      </c>
      <c r="L28" s="1"/>
    </row>
    <row r="29" spans="1:12" x14ac:dyDescent="0.25">
      <c r="A29" s="1"/>
      <c r="B29" s="3" t="str">
        <f>PNM!B6</f>
        <v>Coal</v>
      </c>
      <c r="C29" s="38">
        <f>PNM!D6</f>
        <v>3.2157757724707817E-2</v>
      </c>
      <c r="D29" s="38">
        <f>Xcel!D6</f>
        <v>8.7556152136633592E-2</v>
      </c>
      <c r="E29" s="38">
        <f>TriState!D6</f>
        <v>0.26948823804584521</v>
      </c>
      <c r="F29" s="38">
        <f>ElPaso!D6</f>
        <v>0</v>
      </c>
      <c r="G29" s="38">
        <f>LosAlamos!D6</f>
        <v>0.11493624678398152</v>
      </c>
      <c r="H29" s="38">
        <f>Western_Farmers!D6</f>
        <v>0.11</v>
      </c>
      <c r="I29" s="38">
        <f>Navopache!D6</f>
        <v>0.24</v>
      </c>
      <c r="J29" s="38">
        <f>eGRID_AZNM!D6</f>
        <v>0.111</v>
      </c>
      <c r="K29" s="38">
        <f>eGRID_SPSO!D6</f>
        <v>0.16200000000000001</v>
      </c>
      <c r="L29" s="1"/>
    </row>
    <row r="30" spans="1:12" x14ac:dyDescent="0.25">
      <c r="A30" s="1"/>
      <c r="B30" s="3" t="str">
        <f>PNM!B7</f>
        <v>Natural Gas</v>
      </c>
      <c r="C30" s="38">
        <f>PNM!D7</f>
        <v>0.12925553214058769</v>
      </c>
      <c r="D30" s="38">
        <f>Xcel!D7</f>
        <v>0.33855385699579499</v>
      </c>
      <c r="E30" s="38">
        <f>TriState!D7</f>
        <v>5.6889718270979536E-2</v>
      </c>
      <c r="F30" s="38">
        <f>ElPaso!D7</f>
        <v>0.40680137073906109</v>
      </c>
      <c r="G30" s="38">
        <f>LosAlamos!D7</f>
        <v>1.8394680443342217E-2</v>
      </c>
      <c r="H30" s="38">
        <f>Western_Farmers!D7</f>
        <v>0.06</v>
      </c>
      <c r="I30" s="38">
        <f>Navopache!D7</f>
        <v>0.62</v>
      </c>
      <c r="J30" s="38">
        <f>eGRID_AZNM!D7</f>
        <v>0.48499999999999999</v>
      </c>
      <c r="K30" s="38">
        <f>eGRID_SPSO!D7</f>
        <v>0.46100000000000002</v>
      </c>
      <c r="L30" s="1"/>
    </row>
    <row r="31" spans="1:12" x14ac:dyDescent="0.25">
      <c r="A31" s="1"/>
      <c r="B31" s="4" t="str">
        <f>PNM!B8</f>
        <v>Geothermal</v>
      </c>
      <c r="C31" s="39">
        <f>PNM!D8</f>
        <v>4.5738474096706089E-3</v>
      </c>
      <c r="D31" s="39">
        <f>Xcel!D8</f>
        <v>0</v>
      </c>
      <c r="E31" s="39">
        <f>TriState!D8</f>
        <v>0</v>
      </c>
      <c r="F31" s="39">
        <f>ElPaso!D8</f>
        <v>0</v>
      </c>
      <c r="G31" s="39">
        <f>LosAlamos!D8</f>
        <v>0</v>
      </c>
      <c r="H31" s="39">
        <f>Western_Farmers!D8</f>
        <v>0</v>
      </c>
      <c r="I31" s="39">
        <f>Navopache!D8</f>
        <v>0</v>
      </c>
      <c r="J31" s="39">
        <f>eGRID_AZNM!D8</f>
        <v>3.5999999999999997E-2</v>
      </c>
      <c r="K31" s="39">
        <f>eGRID_SPSO!D8</f>
        <v>0</v>
      </c>
      <c r="L31" s="1"/>
    </row>
    <row r="32" spans="1:12" x14ac:dyDescent="0.25">
      <c r="A32" s="1"/>
      <c r="B32" s="4" t="str">
        <f>PNM!B9</f>
        <v>Biomass</v>
      </c>
      <c r="C32" s="39">
        <f>PNM!D9</f>
        <v>0</v>
      </c>
      <c r="D32" s="39">
        <f>Xcel!D9</f>
        <v>0</v>
      </c>
      <c r="E32" s="39">
        <f>TriState!D9</f>
        <v>0</v>
      </c>
      <c r="F32" s="39">
        <f>ElPaso!D9</f>
        <v>0</v>
      </c>
      <c r="G32" s="39">
        <f>LosAlamos!D9</f>
        <v>0</v>
      </c>
      <c r="H32" s="39">
        <f>Western_Farmers!D9</f>
        <v>0</v>
      </c>
      <c r="I32" s="39">
        <f>Navopache!D9</f>
        <v>0</v>
      </c>
      <c r="J32" s="39">
        <f>eGRID_AZNM!D9</f>
        <v>3.0000000000000001E-3</v>
      </c>
      <c r="K32" s="39">
        <f>eGRID_SPSO!D9</f>
        <v>1.2E-2</v>
      </c>
      <c r="L32" s="1"/>
    </row>
    <row r="33" spans="1:12" x14ac:dyDescent="0.25">
      <c r="A33" s="1"/>
      <c r="B33" s="5" t="str">
        <f>PNM!B10</f>
        <v>Nuclear</v>
      </c>
      <c r="C33" s="40">
        <f>PNM!D10</f>
        <v>0.17992858207264786</v>
      </c>
      <c r="D33" s="40">
        <f>Xcel!D10</f>
        <v>0</v>
      </c>
      <c r="E33" s="40">
        <f>TriState!D10</f>
        <v>0</v>
      </c>
      <c r="F33" s="40">
        <f>ElPaso!D10</f>
        <v>0.35101328126036374</v>
      </c>
      <c r="G33" s="40">
        <f>LosAlamos!D10</f>
        <v>0</v>
      </c>
      <c r="H33" s="40">
        <f>Western_Farmers!D10</f>
        <v>0</v>
      </c>
      <c r="I33" s="40">
        <f>Navopache!D10</f>
        <v>0</v>
      </c>
      <c r="J33" s="40">
        <f>eGRID_AZNM!D10</f>
        <v>0.18</v>
      </c>
      <c r="K33" s="40">
        <f>eGRID_SPSO!D10</f>
        <v>0</v>
      </c>
      <c r="L33" s="1"/>
    </row>
    <row r="34" spans="1:12" x14ac:dyDescent="0.25">
      <c r="A34" s="1"/>
      <c r="B34" s="4" t="str">
        <f>PNM!B11</f>
        <v>Hydro</v>
      </c>
      <c r="C34" s="39">
        <f>PNM!D11</f>
        <v>0</v>
      </c>
      <c r="D34" s="39">
        <f>Xcel!D11</f>
        <v>0</v>
      </c>
      <c r="E34" s="39">
        <f>TriState!D11</f>
        <v>0</v>
      </c>
      <c r="F34" s="39">
        <f>ElPaso!D11</f>
        <v>0</v>
      </c>
      <c r="G34" s="39">
        <f>LosAlamos!D11</f>
        <v>0.1244386468747261</v>
      </c>
      <c r="H34" s="39">
        <f>Western_Farmers!D11</f>
        <v>0.05</v>
      </c>
      <c r="I34" s="39">
        <f>Navopache!D11</f>
        <v>0</v>
      </c>
      <c r="J34" s="39">
        <f>eGRID_AZNM!D11</f>
        <v>2.5999999999999999E-2</v>
      </c>
      <c r="K34" s="39">
        <f>eGRID_SPSO!D11</f>
        <v>2.5000000000000001E-2</v>
      </c>
      <c r="L34" s="1"/>
    </row>
    <row r="35" spans="1:12" x14ac:dyDescent="0.25">
      <c r="A35" s="1"/>
      <c r="B35" s="4" t="str">
        <f>PNM!B12</f>
        <v>Wind</v>
      </c>
      <c r="C35" s="39">
        <f>PNM!D12</f>
        <v>0.13752771229182897</v>
      </c>
      <c r="D35" s="39">
        <f>Xcel!D12</f>
        <v>0.13814016539338458</v>
      </c>
      <c r="E35" s="39">
        <f>TriState!D12</f>
        <v>0.46935958573667014</v>
      </c>
      <c r="F35" s="39">
        <f>ElPaso!D12</f>
        <v>0</v>
      </c>
      <c r="G35" s="39">
        <f>LosAlamos!D12</f>
        <v>0</v>
      </c>
      <c r="H35" s="39">
        <f>Western_Farmers!D12</f>
        <v>0.19</v>
      </c>
      <c r="I35" s="39">
        <f>Navopache!D12</f>
        <v>0</v>
      </c>
      <c r="J35" s="39">
        <f>eGRID_AZNM!D12</f>
        <v>7.6999999999999999E-2</v>
      </c>
      <c r="K35" s="39">
        <f>eGRID_SPSO!D12</f>
        <v>0.32500000000000001</v>
      </c>
      <c r="L35" s="1"/>
    </row>
    <row r="36" spans="1:12" x14ac:dyDescent="0.25">
      <c r="A36" s="1"/>
      <c r="B36" s="4" t="str">
        <f>PNM!B13</f>
        <v>Solar</v>
      </c>
      <c r="C36" s="39">
        <f>PNM!D13</f>
        <v>0.30727548278537792</v>
      </c>
      <c r="D36" s="39">
        <f>Xcel!D13</f>
        <v>6.4812114394958855E-7</v>
      </c>
      <c r="E36" s="39">
        <f>TriState!D13</f>
        <v>0</v>
      </c>
      <c r="F36" s="39">
        <f>ElPaso!D13</f>
        <v>6.1567840084320868E-2</v>
      </c>
      <c r="G36" s="39">
        <f>LosAlamos!D13</f>
        <v>0</v>
      </c>
      <c r="H36" s="39">
        <f>Western_Farmers!D13</f>
        <v>0.02</v>
      </c>
      <c r="I36" s="39">
        <f>Navopache!D13</f>
        <v>0</v>
      </c>
      <c r="J36" s="39">
        <f>eGRID_AZNM!D13</f>
        <v>8.2000000000000003E-2</v>
      </c>
      <c r="K36" s="39">
        <f>eGRID_SPSO!D13</f>
        <v>4.0000000000000001E-3</v>
      </c>
      <c r="L36" s="1"/>
    </row>
    <row r="37" spans="1:12" x14ac:dyDescent="0.25">
      <c r="A37" s="1"/>
      <c r="B37" s="6" t="str">
        <f>PNM!B14</f>
        <v>Market Purchase (Known Source)</v>
      </c>
      <c r="C37" s="41">
        <f>PNM!D14</f>
        <v>0</v>
      </c>
      <c r="D37" s="41">
        <f>Xcel!D14</f>
        <v>0.43563323357980827</v>
      </c>
      <c r="E37" s="41">
        <f>TriState!D14</f>
        <v>0</v>
      </c>
      <c r="F37" s="41">
        <f>ElPaso!D14</f>
        <v>0</v>
      </c>
      <c r="G37" s="41">
        <f>LosAlamos!D14</f>
        <v>0</v>
      </c>
      <c r="H37" s="41">
        <f>Western_Farmers!D14</f>
        <v>0</v>
      </c>
      <c r="I37" s="41">
        <f>Navopache!D14</f>
        <v>0</v>
      </c>
      <c r="J37" s="41"/>
      <c r="K37" s="41"/>
      <c r="L37" s="1"/>
    </row>
    <row r="38" spans="1:12" x14ac:dyDescent="0.25">
      <c r="A38" s="1"/>
      <c r="B38" s="6" t="str">
        <f>PNM!B15</f>
        <v>Market Purchase (Unknown Source)</v>
      </c>
      <c r="C38" s="41">
        <f>PNM!D15</f>
        <v>0.2092810855751791</v>
      </c>
      <c r="D38" s="41">
        <f>Xcel!D15</f>
        <v>1.0461870903504023E-4</v>
      </c>
      <c r="E38" s="41">
        <f>TriState!D15</f>
        <v>0.2042624579465051</v>
      </c>
      <c r="F38" s="41">
        <f>ElPaso!D15</f>
        <v>0.18061750791625431</v>
      </c>
      <c r="G38" s="41">
        <f>LosAlamos!D15</f>
        <v>0.74223042589795019</v>
      </c>
      <c r="H38" s="41">
        <f>Western_Farmers!D15</f>
        <v>0.56999999999999995</v>
      </c>
      <c r="I38" s="41">
        <f>Navopache!D15</f>
        <v>0.14000000000000001</v>
      </c>
      <c r="J38" s="41"/>
      <c r="K38" s="41"/>
      <c r="L38" s="1"/>
    </row>
    <row r="39" spans="1:12" x14ac:dyDescent="0.25">
      <c r="A39" s="1"/>
      <c r="B39" s="9" t="str">
        <f>PNM!B16</f>
        <v>TOTAL</v>
      </c>
      <c r="C39" s="42">
        <f>PNM!D16</f>
        <v>1</v>
      </c>
      <c r="D39" s="42">
        <f>Xcel!D16</f>
        <v>1</v>
      </c>
      <c r="E39" s="42">
        <f>TriState!D16</f>
        <v>1</v>
      </c>
      <c r="F39" s="42">
        <f>ElPaso!D16</f>
        <v>1</v>
      </c>
      <c r="G39" s="42">
        <f>LosAlamos!D16</f>
        <v>1</v>
      </c>
      <c r="H39" s="42">
        <f>Western_Farmers!D16</f>
        <v>1</v>
      </c>
      <c r="I39" s="42">
        <f>Navopache!D16</f>
        <v>1</v>
      </c>
      <c r="J39" s="42">
        <f>eGRID_AZNM!D14</f>
        <v>0.99999999999999989</v>
      </c>
      <c r="K39" s="42">
        <f>eGRID_SPSO!D15</f>
        <v>1</v>
      </c>
      <c r="L39" s="1"/>
    </row>
    <row r="40" spans="1:12" x14ac:dyDescent="0.25">
      <c r="A40" s="1"/>
      <c r="B40" s="1"/>
      <c r="C40" s="1"/>
      <c r="D40" s="1"/>
      <c r="E40" s="1"/>
      <c r="F40" s="1"/>
      <c r="G40" s="1"/>
      <c r="H40" s="1"/>
      <c r="I40" s="1"/>
      <c r="J40" s="1"/>
      <c r="K40" s="1"/>
      <c r="L40" s="1"/>
    </row>
    <row r="41" spans="1:12" ht="25" customHeight="1" x14ac:dyDescent="0.25">
      <c r="A41" s="1"/>
      <c r="B41" s="1"/>
      <c r="C41" s="1"/>
      <c r="D41" s="1"/>
      <c r="E41" s="1"/>
      <c r="F41" s="1"/>
      <c r="G41" s="1"/>
      <c r="H41" s="1"/>
      <c r="I41" s="1"/>
      <c r="J41" s="1"/>
      <c r="K41" s="1"/>
      <c r="L41" s="1"/>
    </row>
    <row r="42" spans="1:12" x14ac:dyDescent="0.25">
      <c r="A42" s="1"/>
      <c r="B42" s="21" t="s">
        <v>20</v>
      </c>
      <c r="C42" s="1"/>
      <c r="D42" s="1"/>
      <c r="E42" s="1"/>
      <c r="F42" s="1"/>
      <c r="G42" s="1"/>
      <c r="H42" s="1"/>
      <c r="I42" s="1"/>
      <c r="J42" s="1"/>
      <c r="K42" s="1"/>
      <c r="L42" s="1"/>
    </row>
    <row r="43" spans="1:12" x14ac:dyDescent="0.25">
      <c r="A43" s="1"/>
      <c r="B43" s="14" t="s">
        <v>2</v>
      </c>
      <c r="C43" s="15" t="s">
        <v>3</v>
      </c>
      <c r="D43" s="15" t="s">
        <v>4</v>
      </c>
      <c r="E43" s="15" t="s">
        <v>5</v>
      </c>
      <c r="F43" s="15" t="s">
        <v>6</v>
      </c>
      <c r="G43" s="15" t="s">
        <v>7</v>
      </c>
      <c r="H43" s="51" t="s">
        <v>14</v>
      </c>
      <c r="I43" s="15" t="s">
        <v>21</v>
      </c>
      <c r="J43" s="15" t="s">
        <v>16</v>
      </c>
      <c r="K43" s="15" t="s">
        <v>17</v>
      </c>
      <c r="L43" s="1"/>
    </row>
    <row r="44" spans="1:12" x14ac:dyDescent="0.25">
      <c r="A44" s="1"/>
      <c r="B44" s="3" t="str">
        <f>PNM!B5</f>
        <v>Oil/Petroleum</v>
      </c>
      <c r="C44" s="43">
        <f>PNM!F5</f>
        <v>0</v>
      </c>
      <c r="D44" s="43">
        <f>Xcel!F5</f>
        <v>382.51352912469383</v>
      </c>
      <c r="E44" s="43">
        <f>TriState!F5</f>
        <v>0</v>
      </c>
      <c r="F44" s="43">
        <f>ElPaso!F5</f>
        <v>0</v>
      </c>
      <c r="G44" s="43">
        <f>LosAlamos!F5</f>
        <v>0</v>
      </c>
      <c r="H44" s="82"/>
      <c r="I44" s="82"/>
      <c r="J44" s="82"/>
      <c r="K44" s="82"/>
      <c r="L44" s="1"/>
    </row>
    <row r="45" spans="1:12" x14ac:dyDescent="0.25">
      <c r="A45" s="1"/>
      <c r="B45" s="3" t="str">
        <f>PNM!B6</f>
        <v>Coal</v>
      </c>
      <c r="C45" s="43">
        <f>PNM!F6</f>
        <v>454496.87649400177</v>
      </c>
      <c r="D45" s="43">
        <f>Xcel!F6</f>
        <v>2857222.8239387707</v>
      </c>
      <c r="E45" s="43">
        <f>TriState!F6</f>
        <v>4145854.1359535097</v>
      </c>
      <c r="F45" s="43">
        <f>ElPaso!F6</f>
        <v>0</v>
      </c>
      <c r="G45" s="43">
        <f>LosAlamos!F6</f>
        <v>74444.106454235851</v>
      </c>
      <c r="H45" s="82"/>
      <c r="I45" s="82"/>
      <c r="J45" s="82"/>
      <c r="K45" s="82"/>
      <c r="L45" s="1"/>
    </row>
    <row r="46" spans="1:12" x14ac:dyDescent="0.25">
      <c r="A46" s="1"/>
      <c r="B46" s="3" t="str">
        <f>PNM!B7</f>
        <v>Natural Gas</v>
      </c>
      <c r="C46" s="43">
        <f>PNM!F7</f>
        <v>880411.17850100494</v>
      </c>
      <c r="D46" s="43">
        <f>Xcel!F7</f>
        <v>5324471.0924818562</v>
      </c>
      <c r="E46" s="43">
        <f>TriState!F7</f>
        <v>421792.88588018232</v>
      </c>
      <c r="F46" s="43">
        <f>ElPaso!F7</f>
        <v>3076443.7169935787</v>
      </c>
      <c r="G46" s="43">
        <f>LosAlamos!F7</f>
        <v>5741.9158303843442</v>
      </c>
      <c r="H46" s="82"/>
      <c r="I46" s="82"/>
      <c r="J46" s="82"/>
      <c r="K46" s="82"/>
      <c r="L46" s="1"/>
    </row>
    <row r="47" spans="1:12" x14ac:dyDescent="0.25">
      <c r="A47" s="1"/>
      <c r="B47" s="4" t="str">
        <f>PNM!B8</f>
        <v>Geothermal</v>
      </c>
      <c r="C47" s="44">
        <f>PNM!F8</f>
        <v>0</v>
      </c>
      <c r="D47" s="44">
        <f>Xcel!F8</f>
        <v>0</v>
      </c>
      <c r="E47" s="44">
        <f>TriState!F8</f>
        <v>0</v>
      </c>
      <c r="F47" s="44">
        <f>ElPaso!F8</f>
        <v>0</v>
      </c>
      <c r="G47" s="44">
        <f>LosAlamos!F8</f>
        <v>0</v>
      </c>
      <c r="H47" s="82"/>
      <c r="I47" s="82"/>
      <c r="J47" s="82"/>
      <c r="K47" s="82"/>
      <c r="L47" s="1"/>
    </row>
    <row r="48" spans="1:12" x14ac:dyDescent="0.25">
      <c r="A48" s="1"/>
      <c r="B48" s="4" t="str">
        <f>PNM!B9</f>
        <v>Biomass</v>
      </c>
      <c r="C48" s="44">
        <f>PNM!F9</f>
        <v>0</v>
      </c>
      <c r="D48" s="44">
        <f>Xcel!F9</f>
        <v>0</v>
      </c>
      <c r="E48" s="44">
        <f>TriState!F9</f>
        <v>0</v>
      </c>
      <c r="F48" s="44">
        <f>ElPaso!F9</f>
        <v>0</v>
      </c>
      <c r="G48" s="44">
        <f>LosAlamos!F9</f>
        <v>0</v>
      </c>
      <c r="H48" s="82"/>
      <c r="I48" s="82"/>
      <c r="J48" s="82"/>
      <c r="K48" s="82"/>
      <c r="L48" s="1"/>
    </row>
    <row r="49" spans="1:12" x14ac:dyDescent="0.25">
      <c r="A49" s="1"/>
      <c r="B49" s="5" t="str">
        <f>PNM!B10</f>
        <v>Nuclear</v>
      </c>
      <c r="C49" s="45">
        <f>PNM!F10</f>
        <v>6391.7005406944936</v>
      </c>
      <c r="D49" s="45">
        <f>Xcel!F10</f>
        <v>0</v>
      </c>
      <c r="E49" s="45">
        <f>TriState!F10</f>
        <v>0</v>
      </c>
      <c r="F49" s="45">
        <f>ElPaso!F10</f>
        <v>13844.267097611124</v>
      </c>
      <c r="G49" s="45">
        <f>LosAlamos!F10</f>
        <v>0</v>
      </c>
      <c r="H49" s="82"/>
      <c r="I49" s="82"/>
      <c r="J49" s="82"/>
      <c r="K49" s="82"/>
      <c r="L49" s="1"/>
    </row>
    <row r="50" spans="1:12" x14ac:dyDescent="0.25">
      <c r="A50" s="1"/>
      <c r="B50" s="4" t="str">
        <f>PNM!B11</f>
        <v>Hydro</v>
      </c>
      <c r="C50" s="44">
        <f>PNM!F11</f>
        <v>0</v>
      </c>
      <c r="D50" s="44">
        <f>Xcel!F11</f>
        <v>0</v>
      </c>
      <c r="E50" s="44">
        <f>TriState!F11</f>
        <v>0</v>
      </c>
      <c r="F50" s="44">
        <f>ElPaso!F11</f>
        <v>0</v>
      </c>
      <c r="G50" s="44">
        <f>LosAlamos!F11</f>
        <v>0</v>
      </c>
      <c r="H50" s="82"/>
      <c r="I50" s="82"/>
      <c r="J50" s="82"/>
      <c r="K50" s="82"/>
      <c r="L50" s="1"/>
    </row>
    <row r="51" spans="1:12" x14ac:dyDescent="0.25">
      <c r="A51" s="1"/>
      <c r="B51" s="4" t="str">
        <f>PNM!B12</f>
        <v>Wind</v>
      </c>
      <c r="C51" s="44">
        <f>PNM!F12</f>
        <v>0</v>
      </c>
      <c r="D51" s="44">
        <f>Xcel!F12</f>
        <v>0</v>
      </c>
      <c r="E51" s="44">
        <f>TriState!F12</f>
        <v>0</v>
      </c>
      <c r="F51" s="44">
        <f>ElPaso!F12</f>
        <v>0</v>
      </c>
      <c r="G51" s="44">
        <f>LosAlamos!F12</f>
        <v>0</v>
      </c>
      <c r="H51" s="82"/>
      <c r="I51" s="82"/>
      <c r="J51" s="82"/>
      <c r="K51" s="82"/>
      <c r="L51" s="1"/>
    </row>
    <row r="52" spans="1:12" x14ac:dyDescent="0.25">
      <c r="A52" s="1"/>
      <c r="B52" s="4" t="str">
        <f>PNM!B13</f>
        <v>Solar</v>
      </c>
      <c r="C52" s="44">
        <f>PNM!F13</f>
        <v>0</v>
      </c>
      <c r="D52" s="44">
        <f>Xcel!F13</f>
        <v>0</v>
      </c>
      <c r="E52" s="44">
        <f>TriState!F13</f>
        <v>0</v>
      </c>
      <c r="F52" s="44">
        <f>ElPaso!F13</f>
        <v>0</v>
      </c>
      <c r="G52" s="44">
        <f>LosAlamos!F13</f>
        <v>0</v>
      </c>
      <c r="H52" s="82"/>
      <c r="I52" s="82"/>
      <c r="J52" s="82"/>
      <c r="K52" s="82"/>
      <c r="L52" s="1"/>
    </row>
    <row r="53" spans="1:12" x14ac:dyDescent="0.25">
      <c r="A53" s="1"/>
      <c r="B53" s="6" t="str">
        <f>PNM!B14</f>
        <v>Market Purchase (Known Source)</v>
      </c>
      <c r="C53" s="46">
        <f>PNM!F14</f>
        <v>0</v>
      </c>
      <c r="D53" s="46">
        <f>Xcel!F14</f>
        <v>3882363.0000728229</v>
      </c>
      <c r="E53" s="46">
        <f>TriState!F14</f>
        <v>0</v>
      </c>
      <c r="F53" s="46">
        <f>ElPaso!F14</f>
        <v>0</v>
      </c>
      <c r="G53" s="46">
        <f>LosAlamos!F14</f>
        <v>0</v>
      </c>
      <c r="H53" s="82"/>
      <c r="I53" s="82"/>
      <c r="J53" s="82"/>
      <c r="K53" s="82"/>
      <c r="L53" s="1"/>
    </row>
    <row r="54" spans="1:12" x14ac:dyDescent="0.25">
      <c r="A54" s="1"/>
      <c r="B54" s="6" t="str">
        <f>PNM!B15</f>
        <v>Market Purchase (Unknown Source)</v>
      </c>
      <c r="C54" s="46">
        <f>PNM!F15</f>
        <v>1021454.3345890321</v>
      </c>
      <c r="D54" s="46">
        <f>Xcel!F15</f>
        <v>1341.1006128546787</v>
      </c>
      <c r="E54" s="46">
        <f>TriState!F15</f>
        <v>1085192.0142322376</v>
      </c>
      <c r="F54" s="46">
        <f>ElPaso!F15</f>
        <v>978766.23863383604</v>
      </c>
      <c r="G54" s="46">
        <f>LosAlamos!F15</f>
        <v>166018.27451753867</v>
      </c>
      <c r="H54" s="82"/>
      <c r="I54" s="82"/>
      <c r="J54" s="82"/>
      <c r="K54" s="82"/>
      <c r="L54" s="1"/>
    </row>
    <row r="55" spans="1:12" ht="25" customHeight="1" x14ac:dyDescent="0.25">
      <c r="A55" s="1"/>
      <c r="B55" s="9" t="str">
        <f>PNM!B16</f>
        <v>TOTAL</v>
      </c>
      <c r="C55" s="47">
        <f>PNM!F16</f>
        <v>2362754.0901247333</v>
      </c>
      <c r="D55" s="47">
        <f>Xcel!F16</f>
        <v>12065780.53063543</v>
      </c>
      <c r="E55" s="47">
        <f>TriState!F16</f>
        <v>5652839.0360659296</v>
      </c>
      <c r="F55" s="47">
        <f>ElPaso!F16</f>
        <v>4069054.2227250258</v>
      </c>
      <c r="G55" s="47">
        <f>LosAlamos!F16</f>
        <v>246204.29680215887</v>
      </c>
      <c r="H55" s="82"/>
      <c r="I55" s="82"/>
      <c r="J55" s="82"/>
      <c r="K55" s="82"/>
      <c r="L55" s="1"/>
    </row>
    <row r="56" spans="1:12" x14ac:dyDescent="0.25">
      <c r="A56" s="1"/>
      <c r="B56" s="95" t="s">
        <v>116</v>
      </c>
      <c r="C56" s="95"/>
      <c r="D56" s="95"/>
      <c r="E56" s="95"/>
      <c r="F56" s="95"/>
      <c r="G56" s="95"/>
      <c r="H56" s="95"/>
      <c r="I56" s="95"/>
      <c r="J56" s="95"/>
      <c r="K56" s="95"/>
      <c r="L56" s="1"/>
    </row>
    <row r="57" spans="1:12" x14ac:dyDescent="0.25">
      <c r="A57" s="1"/>
      <c r="B57" s="1"/>
      <c r="C57" s="1"/>
      <c r="D57" s="1"/>
      <c r="E57" s="1"/>
      <c r="F57" s="1"/>
      <c r="G57" s="1"/>
      <c r="H57" s="1"/>
      <c r="I57" s="1"/>
      <c r="J57" s="1"/>
      <c r="K57" s="1"/>
      <c r="L57" s="1"/>
    </row>
  </sheetData>
  <sheetProtection sheet="1" objects="1" scenarios="1"/>
  <mergeCells count="4">
    <mergeCell ref="C2:K3"/>
    <mergeCell ref="B24:K24"/>
    <mergeCell ref="B56:K56"/>
    <mergeCell ref="C4:K5"/>
  </mergeCells>
  <hyperlinks>
    <hyperlink ref="C11" location="PNM!A1" display="PNM" xr:uid="{8FF19EF4-CEDF-48FD-9537-5A229A1688C7}"/>
    <hyperlink ref="D11" location="Xcel!A1" display="Xcel Energy" xr:uid="{F62A4F5E-8140-44A6-AC20-7650B63C5206}"/>
    <hyperlink ref="E11" location="TriState!A1" display="Tri-State G&amp;T" xr:uid="{5EADB6D7-4F78-4CB1-99F7-24C3CABED194}"/>
    <hyperlink ref="F11" location="ElPaso!A1" display="El Paso Electric" xr:uid="{E80CA155-346B-4E8A-8F9E-675727C93F7C}"/>
    <hyperlink ref="G11" location="LosAlamos!A1" display="Los Alamos County" xr:uid="{E769D413-1CDB-4296-99E7-F57A257C7756}"/>
    <hyperlink ref="J11" location="eGRID_AZNM!A1" display="eGRID_AZNM" xr:uid="{1CA1AA52-70ED-4AC1-8E43-6B8690F514E1}"/>
    <hyperlink ref="K11" location="eGRID_SPSO!A1" display="eGRID_SPSO" xr:uid="{E6E5D563-DF38-4AF5-81C5-3BD1A77D6FB7}"/>
    <hyperlink ref="C27" location="PNM!A1" display="PNM" xr:uid="{EBAC5849-2686-4B6F-8D0F-43CCC3932314}"/>
    <hyperlink ref="D27" location="Xcel!A1" display="Xcel Energy" xr:uid="{0960FB76-4DC5-45BF-BB70-504E628DE5D4}"/>
    <hyperlink ref="E27" location="TriState!A1" display="Tri-State G&amp;T" xr:uid="{29D30C14-3F1E-4C1C-909F-628D6FFBC351}"/>
    <hyperlink ref="F27" location="ElPaso!A1" display="El Paso Electric" xr:uid="{E0487489-9C6C-47FE-8BDE-A406D628D033}"/>
    <hyperlink ref="G27" location="LosAlamos!A1" display="Los Alamos County" xr:uid="{2F32B4A9-218D-4AF6-81A8-9018E9BB384C}"/>
    <hyperlink ref="J27" location="eGRID_AZNM!A1" display="eGRID_AZNM" xr:uid="{E93D115D-AC1A-4970-BACE-481F521DEC35}"/>
    <hyperlink ref="K27" location="eGRID_SPSO!A1" display="eGRID_SPSO" xr:uid="{859B4ECC-4747-432C-92D8-BEC497E0B0B1}"/>
    <hyperlink ref="C43" location="PNM!A1" display="PNM" xr:uid="{7FDB7F63-3F82-46FA-9E16-D154DCE2A11F}"/>
    <hyperlink ref="D43" location="Xcel!A1" display="Xcel Energy" xr:uid="{731B9718-7E89-4EDD-A3EC-610F22696BD2}"/>
    <hyperlink ref="E43" location="TriState!A1" display="Tri-State G&amp;T" xr:uid="{EF3884CC-B917-4FFA-92A7-3BA347C739DA}"/>
    <hyperlink ref="F43" location="ElPaso!A1" display="El Paso Electric" xr:uid="{BD0A815B-6F6A-42D7-8DD7-B4D35CDCBD7C}"/>
    <hyperlink ref="G43" location="LosAlamos!A1" display="Los Alamos County" xr:uid="{9F2D79F7-ECAB-47C3-86F9-E7D498F231B6}"/>
    <hyperlink ref="J43" location="eGRID_AZNM!A1" display="eGRID_AZNM" xr:uid="{3089A2EC-9A33-4B87-BD6E-C17426282860}"/>
    <hyperlink ref="K43" location="eGRID_SPSO!A1" display="eGRID_SPSO" xr:uid="{B3F3CFB6-5A10-4F44-BCCA-06A396AF523E}"/>
    <hyperlink ref="C7" location="PNM!A1" display="PNM" xr:uid="{4B48E103-1D3C-4084-B48D-94839E366245}"/>
    <hyperlink ref="D7" location="Xcel!A1" display="Xcel Energy" xr:uid="{676FD8BC-B69E-4DBC-8170-FBC3D58A0A37}"/>
    <hyperlink ref="E7" location="TriState!A1" display="Tri-State G&amp;T" xr:uid="{5BD66970-9CD4-4C4D-A4E6-9D4473D1027C}"/>
    <hyperlink ref="F7" location="ElPaso!A1" display="El Paso Electric" xr:uid="{44A36ADC-BBCD-4792-BBEE-ED685460BB8F}"/>
    <hyperlink ref="G7" location="LosAlamos!A1" display="Los Alamos County" xr:uid="{ACE62A25-0382-48E5-BE5D-A68D7D0F50E4}"/>
    <hyperlink ref="J7" location="eGRID_AZNM!A1" display="eGRID_AZNM" xr:uid="{4344B5BA-658F-43D3-92BB-3F9D9F148223}"/>
    <hyperlink ref="K7" location="eGRID_SPSO!A1" display="eGRID_SPSO" xr:uid="{FAEEB223-20A5-4B6A-878E-D97CE069E0EB}"/>
    <hyperlink ref="I11" location="'Novapache '!A1" display="Novapache" xr:uid="{C71D08C3-B4EC-4D18-9948-7406244A9EE3}"/>
    <hyperlink ref="I27" location="'Novapache '!A1" display="Novapache" xr:uid="{F7816FB7-B593-4FD0-A3B5-DEFA75DE8D42}"/>
    <hyperlink ref="I43" location="'Novapache '!A1" display="Novapache" xr:uid="{D23F8C3F-8FB4-4D52-9053-61F16595DE31}"/>
    <hyperlink ref="I7" location="'Novapache '!A1" display="Novapache" xr:uid="{530CA75B-8394-4627-ABB3-EAF42431A0F2}"/>
    <hyperlink ref="H11" location="Western_Farmers!A1" display="Western Farmers" xr:uid="{52DB8562-7A80-4332-BE0B-B412C2BDCE53}"/>
    <hyperlink ref="H27" location="Western_Farmers!A1" display="Western Farmers" xr:uid="{FF27BBD9-8DC2-419C-BCA7-5EC16791ED6F}"/>
    <hyperlink ref="H43" location="Western_Farmers!A1" display="Western Farmers" xr:uid="{5B3A469F-261C-401A-9EFF-92435056AEC3}"/>
    <hyperlink ref="H7" location="Western_Farmers!A1" display="Western Farmers" xr:uid="{450DD1D5-56E3-4A42-9157-4ABBE4FE862B}"/>
  </hyperlinks>
  <pageMargins left="0.75" right="0.75" top="1" bottom="1" header="0.5" footer="0.5"/>
  <pageSetup scale="47" orientation="portrait" r:id="rId1"/>
  <drawing r:id="rId2"/>
  <tableParts count="4">
    <tablePart r:id="rId3"/>
    <tablePart r:id="rId4"/>
    <tablePart r:id="rId5"/>
    <tablePart r:id="rId6"/>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BAA027-CE5C-413C-8653-9546EC4090D0}">
  <dimension ref="A1:G35"/>
  <sheetViews>
    <sheetView showGridLines="0" tabSelected="1" zoomScale="138" zoomScaleNormal="138" workbookViewId="0">
      <selection activeCell="E16" sqref="E16"/>
    </sheetView>
  </sheetViews>
  <sheetFormatPr defaultColWidth="9.125" defaultRowHeight="14.3" x14ac:dyDescent="0.25"/>
  <cols>
    <col min="1" max="1" width="3" style="66" customWidth="1"/>
    <col min="2" max="2" width="41.875" style="66" bestFit="1" customWidth="1"/>
    <col min="3" max="3" width="16.875" style="66" customWidth="1"/>
    <col min="4" max="4" width="10.75" style="66" bestFit="1" customWidth="1"/>
    <col min="5" max="5" width="23.375" style="66" customWidth="1"/>
    <col min="6" max="6" width="18.875" style="66" bestFit="1" customWidth="1"/>
    <col min="7" max="7" width="3" style="66" customWidth="1"/>
    <col min="8" max="16384" width="9.125" style="66"/>
  </cols>
  <sheetData>
    <row r="1" spans="1:7" x14ac:dyDescent="0.25">
      <c r="A1" s="87"/>
      <c r="B1" s="87"/>
      <c r="C1" s="87"/>
      <c r="D1" s="87"/>
      <c r="E1" s="87"/>
      <c r="F1" s="87"/>
      <c r="G1" s="87"/>
    </row>
    <row r="2" spans="1:7" ht="27" customHeight="1" x14ac:dyDescent="0.25">
      <c r="A2" s="1"/>
      <c r="B2" s="14" t="s">
        <v>202</v>
      </c>
      <c r="C2" s="62" t="s">
        <v>205</v>
      </c>
      <c r="D2" s="62" t="s">
        <v>44</v>
      </c>
      <c r="E2" s="62" t="s">
        <v>119</v>
      </c>
      <c r="F2" s="83" t="s">
        <v>204</v>
      </c>
      <c r="G2" s="1"/>
    </row>
    <row r="3" spans="1:7" x14ac:dyDescent="0.25">
      <c r="A3" s="1"/>
      <c r="B3" s="5" t="s">
        <v>130</v>
      </c>
      <c r="C3" s="5" t="s">
        <v>131</v>
      </c>
      <c r="D3" s="5">
        <v>2026</v>
      </c>
      <c r="E3" s="5" t="s">
        <v>179</v>
      </c>
      <c r="F3" s="5">
        <v>106.8</v>
      </c>
      <c r="G3" s="1"/>
    </row>
    <row r="4" spans="1:7" x14ac:dyDescent="0.25">
      <c r="A4" s="1"/>
      <c r="B4" s="84" t="s">
        <v>124</v>
      </c>
      <c r="C4" s="85" t="s">
        <v>125</v>
      </c>
      <c r="D4" s="85">
        <v>2026</v>
      </c>
      <c r="E4" s="85" t="s">
        <v>176</v>
      </c>
      <c r="F4" s="86">
        <v>106.8</v>
      </c>
      <c r="G4" s="1"/>
    </row>
    <row r="5" spans="1:7" x14ac:dyDescent="0.25">
      <c r="A5" s="1"/>
      <c r="B5" s="5" t="s">
        <v>126</v>
      </c>
      <c r="C5" s="5" t="s">
        <v>127</v>
      </c>
      <c r="D5" s="5">
        <v>2026</v>
      </c>
      <c r="E5" s="5" t="s">
        <v>177</v>
      </c>
      <c r="F5" s="5">
        <v>106.8</v>
      </c>
      <c r="G5" s="1"/>
    </row>
    <row r="6" spans="1:7" x14ac:dyDescent="0.25">
      <c r="A6" s="1"/>
      <c r="B6" s="84" t="s">
        <v>128</v>
      </c>
      <c r="C6" s="85" t="s">
        <v>129</v>
      </c>
      <c r="D6" s="85">
        <v>2026</v>
      </c>
      <c r="E6" s="85" t="s">
        <v>178</v>
      </c>
      <c r="F6" s="86">
        <v>106.8</v>
      </c>
      <c r="G6" s="1"/>
    </row>
    <row r="7" spans="1:7" x14ac:dyDescent="0.25">
      <c r="A7" s="1"/>
      <c r="B7" s="5" t="s">
        <v>160</v>
      </c>
      <c r="C7" s="5" t="s">
        <v>161</v>
      </c>
      <c r="D7" s="5">
        <v>2026</v>
      </c>
      <c r="E7" s="5" t="s">
        <v>195</v>
      </c>
      <c r="F7" s="5">
        <v>106.8</v>
      </c>
      <c r="G7" s="1"/>
    </row>
    <row r="8" spans="1:7" x14ac:dyDescent="0.25">
      <c r="A8" s="1"/>
      <c r="B8" s="84" t="s">
        <v>149</v>
      </c>
      <c r="C8" s="85" t="s">
        <v>150</v>
      </c>
      <c r="D8" s="85">
        <v>2026</v>
      </c>
      <c r="E8" s="85" t="s">
        <v>189</v>
      </c>
      <c r="F8" s="86">
        <v>117.5</v>
      </c>
      <c r="G8" s="1"/>
    </row>
    <row r="9" spans="1:7" x14ac:dyDescent="0.25">
      <c r="A9" s="1"/>
      <c r="B9" s="5" t="s">
        <v>6</v>
      </c>
      <c r="C9" s="5" t="s">
        <v>140</v>
      </c>
      <c r="D9" s="5">
        <v>2026</v>
      </c>
      <c r="E9" s="5" t="s">
        <v>184</v>
      </c>
      <c r="F9" s="5">
        <v>80.2</v>
      </c>
      <c r="G9" s="1"/>
    </row>
    <row r="10" spans="1:7" x14ac:dyDescent="0.25">
      <c r="A10" s="1"/>
      <c r="B10" s="84" t="s">
        <v>159</v>
      </c>
      <c r="C10" s="85" t="s">
        <v>3</v>
      </c>
      <c r="D10" s="85">
        <v>2026</v>
      </c>
      <c r="E10" s="85" t="s">
        <v>194</v>
      </c>
      <c r="F10" s="86">
        <v>51.7</v>
      </c>
      <c r="G10" s="1"/>
    </row>
    <row r="11" spans="1:7" x14ac:dyDescent="0.25">
      <c r="A11" s="1"/>
      <c r="B11" s="5" t="s">
        <v>4</v>
      </c>
      <c r="C11" s="5" t="s">
        <v>173</v>
      </c>
      <c r="D11" s="5">
        <v>2026</v>
      </c>
      <c r="E11" s="5" t="s">
        <v>201</v>
      </c>
      <c r="F11" s="5">
        <v>114.3</v>
      </c>
      <c r="G11" s="1"/>
    </row>
    <row r="12" spans="1:7" x14ac:dyDescent="0.25">
      <c r="A12" s="1"/>
      <c r="B12" s="84" t="s">
        <v>132</v>
      </c>
      <c r="C12" s="85" t="s">
        <v>133</v>
      </c>
      <c r="D12" s="85">
        <v>2026</v>
      </c>
      <c r="E12" s="85" t="s">
        <v>180</v>
      </c>
      <c r="F12" s="86">
        <v>106.8</v>
      </c>
      <c r="G12" s="1"/>
    </row>
    <row r="13" spans="1:7" x14ac:dyDescent="0.25">
      <c r="A13" s="1"/>
      <c r="B13" s="5" t="s">
        <v>120</v>
      </c>
      <c r="C13" s="5" t="s">
        <v>121</v>
      </c>
      <c r="D13" s="5">
        <v>2026</v>
      </c>
      <c r="E13" s="5" t="s">
        <v>174</v>
      </c>
      <c r="F13" s="5">
        <v>113.6</v>
      </c>
      <c r="G13" s="1"/>
    </row>
    <row r="14" spans="1:7" x14ac:dyDescent="0.25">
      <c r="A14" s="1"/>
      <c r="B14" s="84" t="s">
        <v>134</v>
      </c>
      <c r="C14" s="85" t="s">
        <v>135</v>
      </c>
      <c r="D14" s="85">
        <v>2026</v>
      </c>
      <c r="E14" s="85" t="s">
        <v>181</v>
      </c>
      <c r="F14" s="86">
        <v>113.6</v>
      </c>
      <c r="G14" s="1"/>
    </row>
    <row r="15" spans="1:7" x14ac:dyDescent="0.25">
      <c r="A15" s="1"/>
      <c r="B15" s="5" t="s">
        <v>136</v>
      </c>
      <c r="C15" s="5" t="s">
        <v>137</v>
      </c>
      <c r="D15" s="5">
        <v>2026</v>
      </c>
      <c r="E15" s="5" t="s">
        <v>182</v>
      </c>
      <c r="F15" s="5">
        <v>113.6</v>
      </c>
      <c r="G15" s="1"/>
    </row>
    <row r="16" spans="1:7" x14ac:dyDescent="0.25">
      <c r="A16" s="1"/>
      <c r="B16" s="84" t="s">
        <v>138</v>
      </c>
      <c r="C16" s="85" t="s">
        <v>139</v>
      </c>
      <c r="D16" s="85">
        <v>2026</v>
      </c>
      <c r="E16" s="85" t="s">
        <v>183</v>
      </c>
      <c r="F16" s="86">
        <v>106.8</v>
      </c>
      <c r="G16" s="1"/>
    </row>
    <row r="17" spans="1:7" x14ac:dyDescent="0.25">
      <c r="A17" s="1"/>
      <c r="B17" s="5" t="s">
        <v>143</v>
      </c>
      <c r="C17" s="5" t="s">
        <v>144</v>
      </c>
      <c r="D17" s="5">
        <v>2026</v>
      </c>
      <c r="E17" s="5" t="s">
        <v>186</v>
      </c>
      <c r="F17" s="5">
        <v>113.6</v>
      </c>
      <c r="G17" s="1"/>
    </row>
    <row r="18" spans="1:7" x14ac:dyDescent="0.25">
      <c r="A18" s="1"/>
      <c r="B18" s="84" t="s">
        <v>151</v>
      </c>
      <c r="C18" s="85" t="s">
        <v>152</v>
      </c>
      <c r="D18" s="85">
        <v>2026</v>
      </c>
      <c r="E18" s="85" t="s">
        <v>190</v>
      </c>
      <c r="F18" s="86">
        <v>113.6</v>
      </c>
      <c r="G18" s="1"/>
    </row>
    <row r="19" spans="1:7" x14ac:dyDescent="0.25">
      <c r="A19" s="1"/>
      <c r="B19" s="5" t="s">
        <v>155</v>
      </c>
      <c r="C19" s="5" t="s">
        <v>156</v>
      </c>
      <c r="D19" s="5">
        <v>2026</v>
      </c>
      <c r="E19" s="5" t="s">
        <v>192</v>
      </c>
      <c r="F19" s="5">
        <v>113.6</v>
      </c>
      <c r="G19" s="1"/>
    </row>
    <row r="20" spans="1:7" x14ac:dyDescent="0.25">
      <c r="A20" s="1"/>
      <c r="B20" s="84" t="s">
        <v>157</v>
      </c>
      <c r="C20" s="85" t="s">
        <v>158</v>
      </c>
      <c r="D20" s="85">
        <v>2026</v>
      </c>
      <c r="E20" s="85" t="s">
        <v>193</v>
      </c>
      <c r="F20" s="86">
        <v>113.6</v>
      </c>
      <c r="G20" s="1"/>
    </row>
    <row r="21" spans="1:7" x14ac:dyDescent="0.25">
      <c r="A21" s="1"/>
      <c r="B21" s="5" t="s">
        <v>162</v>
      </c>
      <c r="C21" s="5" t="s">
        <v>163</v>
      </c>
      <c r="D21" s="5">
        <v>2026</v>
      </c>
      <c r="E21" s="5" t="s">
        <v>196</v>
      </c>
      <c r="F21" s="5">
        <v>106.8</v>
      </c>
      <c r="G21" s="1"/>
    </row>
    <row r="22" spans="1:7" x14ac:dyDescent="0.25">
      <c r="A22" s="1"/>
      <c r="B22" s="84" t="s">
        <v>166</v>
      </c>
      <c r="C22" s="85" t="s">
        <v>167</v>
      </c>
      <c r="D22" s="85">
        <v>2026</v>
      </c>
      <c r="E22" s="85" t="s">
        <v>198</v>
      </c>
      <c r="F22" s="86">
        <v>113.6</v>
      </c>
      <c r="G22" s="1"/>
    </row>
    <row r="23" spans="1:7" x14ac:dyDescent="0.25">
      <c r="A23" s="1"/>
      <c r="B23" s="5" t="s">
        <v>168</v>
      </c>
      <c r="C23" s="5" t="s">
        <v>169</v>
      </c>
      <c r="D23" s="5">
        <v>2026</v>
      </c>
      <c r="E23" s="5" t="s">
        <v>199</v>
      </c>
      <c r="F23" s="5">
        <v>113.6</v>
      </c>
      <c r="G23" s="1"/>
    </row>
    <row r="24" spans="1:7" x14ac:dyDescent="0.25">
      <c r="A24" s="1"/>
      <c r="B24" s="84" t="s">
        <v>170</v>
      </c>
      <c r="C24" s="85" t="s">
        <v>171</v>
      </c>
      <c r="D24" s="85">
        <v>2026</v>
      </c>
      <c r="E24" s="85" t="s">
        <v>200</v>
      </c>
      <c r="F24" s="86">
        <v>113.6</v>
      </c>
      <c r="G24" s="1"/>
    </row>
    <row r="25" spans="1:7" x14ac:dyDescent="0.25">
      <c r="A25" s="1"/>
      <c r="B25" s="5" t="s">
        <v>172</v>
      </c>
      <c r="C25" s="5" t="s">
        <v>133</v>
      </c>
      <c r="D25" s="5">
        <v>2026</v>
      </c>
      <c r="E25" s="5" t="s">
        <v>206</v>
      </c>
      <c r="F25" s="5">
        <v>113.6</v>
      </c>
      <c r="G25" s="1"/>
    </row>
    <row r="26" spans="1:7" x14ac:dyDescent="0.25">
      <c r="A26" s="1"/>
      <c r="B26" s="84" t="s">
        <v>145</v>
      </c>
      <c r="C26" s="85" t="s">
        <v>146</v>
      </c>
      <c r="D26" s="85">
        <v>2026</v>
      </c>
      <c r="E26" s="85" t="s">
        <v>187</v>
      </c>
      <c r="F26" s="86">
        <v>106.8</v>
      </c>
      <c r="G26" s="1"/>
    </row>
    <row r="27" spans="1:7" x14ac:dyDescent="0.25">
      <c r="A27" s="1"/>
      <c r="B27" s="5" t="s">
        <v>153</v>
      </c>
      <c r="C27" s="5" t="s">
        <v>154</v>
      </c>
      <c r="D27" s="5">
        <v>2026</v>
      </c>
      <c r="E27" s="5" t="s">
        <v>191</v>
      </c>
      <c r="F27" s="5">
        <v>181.6</v>
      </c>
      <c r="G27" s="1"/>
    </row>
    <row r="28" spans="1:7" x14ac:dyDescent="0.25">
      <c r="A28" s="1"/>
      <c r="B28" s="84" t="s">
        <v>122</v>
      </c>
      <c r="C28" s="85" t="s">
        <v>123</v>
      </c>
      <c r="D28" s="85">
        <v>2026</v>
      </c>
      <c r="E28" s="85" t="s">
        <v>175</v>
      </c>
      <c r="F28" s="86">
        <v>112.2</v>
      </c>
      <c r="G28" s="1"/>
    </row>
    <row r="29" spans="1:7" x14ac:dyDescent="0.25">
      <c r="A29" s="1"/>
      <c r="B29" s="5" t="s">
        <v>141</v>
      </c>
      <c r="C29" s="5" t="s">
        <v>142</v>
      </c>
      <c r="D29" s="5">
        <v>2026</v>
      </c>
      <c r="E29" s="5" t="s">
        <v>185</v>
      </c>
      <c r="F29" s="5">
        <v>112.2</v>
      </c>
      <c r="G29" s="1"/>
    </row>
    <row r="30" spans="1:7" x14ac:dyDescent="0.25">
      <c r="A30" s="1"/>
      <c r="B30" s="84" t="s">
        <v>147</v>
      </c>
      <c r="C30" s="85" t="s">
        <v>148</v>
      </c>
      <c r="D30" s="85">
        <v>2026</v>
      </c>
      <c r="E30" s="85" t="s">
        <v>188</v>
      </c>
      <c r="F30" s="86">
        <v>112.2</v>
      </c>
      <c r="G30" s="1"/>
    </row>
    <row r="31" spans="1:7" x14ac:dyDescent="0.25">
      <c r="A31" s="1"/>
      <c r="B31" s="5" t="s">
        <v>164</v>
      </c>
      <c r="C31" s="5" t="s">
        <v>165</v>
      </c>
      <c r="D31" s="5">
        <v>2026</v>
      </c>
      <c r="E31" s="5" t="s">
        <v>197</v>
      </c>
      <c r="F31" s="5">
        <v>112.2</v>
      </c>
      <c r="G31" s="1"/>
    </row>
    <row r="32" spans="1:7" x14ac:dyDescent="0.25">
      <c r="A32" s="87"/>
      <c r="B32" s="87"/>
      <c r="C32" s="87"/>
      <c r="D32" s="87"/>
      <c r="E32" s="87"/>
      <c r="F32" s="87"/>
      <c r="G32" s="87"/>
    </row>
    <row r="33" spans="1:7" ht="14.95" customHeight="1" x14ac:dyDescent="0.25">
      <c r="A33" s="87"/>
      <c r="B33" s="88" t="s">
        <v>203</v>
      </c>
      <c r="C33" s="89"/>
      <c r="D33" s="89"/>
      <c r="E33" s="89"/>
      <c r="F33" s="90"/>
      <c r="G33" s="87"/>
    </row>
    <row r="34" spans="1:7" ht="29.25" customHeight="1" x14ac:dyDescent="0.25">
      <c r="A34" s="87"/>
      <c r="B34" s="91"/>
      <c r="C34" s="92"/>
      <c r="D34" s="92"/>
      <c r="E34" s="92"/>
      <c r="F34" s="93"/>
      <c r="G34" s="87"/>
    </row>
    <row r="35" spans="1:7" x14ac:dyDescent="0.25">
      <c r="A35" s="87"/>
      <c r="B35" s="87"/>
      <c r="C35" s="87"/>
      <c r="D35" s="87"/>
      <c r="E35" s="87"/>
      <c r="F35" s="87"/>
      <c r="G35" s="87"/>
    </row>
  </sheetData>
  <sheetProtection algorithmName="SHA-512" hashValue="zTjfOITduELIqE48YmTnKBe57+MDmXS5NmP84859SmjcAVeQtlyIjTt1crCtblGEJolKU8voT/zngu3HEaYB6A==" saltValue="v7savudah7xD3e8rhvEftg==" spinCount="100000" sheet="1" objects="1" scenarios="1"/>
  <mergeCells count="1">
    <mergeCell ref="B33:F34"/>
  </mergeCells>
  <pageMargins left="0.7" right="0.7" top="0.75" bottom="0.75" header="0.3" footer="0.3"/>
  <legacyDrawing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30E9D8-914B-42E5-B9F7-E7CD1CE62386}">
  <sheetPr codeName="Sheet2">
    <pageSetUpPr fitToPage="1"/>
  </sheetPr>
  <dimension ref="A1:K19"/>
  <sheetViews>
    <sheetView showGridLines="0" zoomScaleNormal="100" zoomScaleSheetLayoutView="100" workbookViewId="0">
      <selection activeCell="H1" sqref="H1"/>
    </sheetView>
  </sheetViews>
  <sheetFormatPr defaultColWidth="9.125" defaultRowHeight="14.3" x14ac:dyDescent="0.25"/>
  <cols>
    <col min="1" max="1" width="3" style="66" customWidth="1"/>
    <col min="2" max="2" width="30.875" style="66" bestFit="1" customWidth="1"/>
    <col min="3" max="3" width="18" style="66" customWidth="1"/>
    <col min="4" max="4" width="13" style="66" customWidth="1"/>
    <col min="5" max="5" width="20" style="66" customWidth="1"/>
    <col min="6" max="6" width="22" style="66" customWidth="1"/>
    <col min="7" max="7" width="48" style="66" customWidth="1"/>
    <col min="8" max="8" width="3" style="66" customWidth="1"/>
    <col min="9" max="16384" width="9.125" style="66"/>
  </cols>
  <sheetData>
    <row r="1" spans="1:11" x14ac:dyDescent="0.25">
      <c r="A1" s="1"/>
      <c r="B1" s="1"/>
      <c r="C1" s="1"/>
      <c r="D1" s="1"/>
      <c r="E1" s="1"/>
      <c r="F1" s="1"/>
      <c r="G1" s="1"/>
      <c r="H1" s="1"/>
    </row>
    <row r="2" spans="1:11" ht="23.95" customHeight="1" x14ac:dyDescent="0.25">
      <c r="A2" s="1"/>
      <c r="B2" s="96" t="s">
        <v>22</v>
      </c>
      <c r="C2" s="97"/>
      <c r="D2" s="97"/>
      <c r="E2" s="97"/>
      <c r="F2" s="97"/>
      <c r="G2" s="97"/>
      <c r="H2" s="1"/>
    </row>
    <row r="3" spans="1:11" x14ac:dyDescent="0.25">
      <c r="A3" s="1"/>
      <c r="B3" s="1"/>
      <c r="C3" s="1"/>
      <c r="D3" s="1"/>
      <c r="E3" s="1"/>
      <c r="F3" s="1"/>
      <c r="G3" s="1"/>
      <c r="H3" s="1"/>
    </row>
    <row r="4" spans="1:11" ht="28.05" customHeight="1" x14ac:dyDescent="0.25">
      <c r="A4" s="1"/>
      <c r="B4" s="13" t="s">
        <v>23</v>
      </c>
      <c r="C4" s="16" t="s">
        <v>24</v>
      </c>
      <c r="D4" s="16" t="s">
        <v>25</v>
      </c>
      <c r="E4" s="16" t="s">
        <v>12</v>
      </c>
      <c r="F4" s="16" t="s">
        <v>20</v>
      </c>
      <c r="G4" s="16" t="s">
        <v>26</v>
      </c>
      <c r="H4" s="1"/>
    </row>
    <row r="5" spans="1:11" ht="18" customHeight="1" x14ac:dyDescent="0.25">
      <c r="A5" s="1"/>
      <c r="B5" s="3" t="s">
        <v>27</v>
      </c>
      <c r="C5" s="43">
        <v>0</v>
      </c>
      <c r="D5" s="38">
        <f t="shared" ref="D5:D15" si="0">IF($C$16&gt;0,C5/$C$16,0)</f>
        <v>0</v>
      </c>
      <c r="E5" s="10">
        <v>320.04144003070098</v>
      </c>
      <c r="F5" s="43">
        <f t="shared" ref="F5:F15" si="1">C5*3600*E5/1000000</f>
        <v>0</v>
      </c>
      <c r="G5" s="3"/>
      <c r="H5" s="1"/>
      <c r="I5" s="67"/>
      <c r="J5" s="67"/>
    </row>
    <row r="6" spans="1:11" ht="18" customHeight="1" x14ac:dyDescent="0.25">
      <c r="A6" s="1"/>
      <c r="B6" s="3" t="s">
        <v>28</v>
      </c>
      <c r="C6" s="43">
        <v>408292</v>
      </c>
      <c r="D6" s="38">
        <f t="shared" si="0"/>
        <v>3.2157757724707817E-2</v>
      </c>
      <c r="E6" s="10">
        <v>309.212848548208</v>
      </c>
      <c r="F6" s="43">
        <f t="shared" si="1"/>
        <v>454496.87649400177</v>
      </c>
      <c r="G6" s="3"/>
      <c r="H6" s="1"/>
      <c r="I6" s="67"/>
      <c r="J6" s="67"/>
    </row>
    <row r="7" spans="1:11" ht="18" customHeight="1" x14ac:dyDescent="0.25">
      <c r="A7" s="1"/>
      <c r="B7" s="3" t="s">
        <v>29</v>
      </c>
      <c r="C7" s="43">
        <v>1641097</v>
      </c>
      <c r="D7" s="38">
        <f t="shared" si="0"/>
        <v>0.12925553214058769</v>
      </c>
      <c r="E7" s="10">
        <v>149.02145375606901</v>
      </c>
      <c r="F7" s="43">
        <f t="shared" si="1"/>
        <v>880411.17850100494</v>
      </c>
      <c r="G7" s="3"/>
      <c r="H7" s="1"/>
      <c r="I7" s="67"/>
      <c r="J7" s="67"/>
    </row>
    <row r="8" spans="1:11" ht="18" customHeight="1" x14ac:dyDescent="0.25">
      <c r="A8" s="1"/>
      <c r="B8" s="4" t="s">
        <v>30</v>
      </c>
      <c r="C8" s="44">
        <v>58072</v>
      </c>
      <c r="D8" s="39">
        <f t="shared" si="0"/>
        <v>4.5738474096706089E-3</v>
      </c>
      <c r="E8" s="11">
        <v>0</v>
      </c>
      <c r="F8" s="44">
        <f t="shared" si="1"/>
        <v>0</v>
      </c>
      <c r="G8" s="4"/>
      <c r="H8" s="1"/>
      <c r="I8" s="67"/>
      <c r="J8" s="67"/>
    </row>
    <row r="9" spans="1:11" ht="18" customHeight="1" x14ac:dyDescent="0.25">
      <c r="A9" s="1"/>
      <c r="B9" s="4" t="s">
        <v>31</v>
      </c>
      <c r="C9" s="44">
        <v>0</v>
      </c>
      <c r="D9" s="39">
        <f t="shared" si="0"/>
        <v>0</v>
      </c>
      <c r="E9" s="11">
        <v>14.9628970404294</v>
      </c>
      <c r="F9" s="44">
        <f t="shared" si="1"/>
        <v>0</v>
      </c>
      <c r="G9" s="4"/>
      <c r="H9" s="1"/>
      <c r="I9" s="67"/>
      <c r="J9" s="67"/>
    </row>
    <row r="10" spans="1:11" ht="18" customHeight="1" x14ac:dyDescent="0.25">
      <c r="A10" s="1"/>
      <c r="B10" s="5" t="s">
        <v>32</v>
      </c>
      <c r="C10" s="45">
        <v>2284469</v>
      </c>
      <c r="D10" s="40">
        <f t="shared" si="0"/>
        <v>0.17992858207264786</v>
      </c>
      <c r="E10" s="12">
        <v>0.77719258716801898</v>
      </c>
      <c r="F10" s="45">
        <f t="shared" si="1"/>
        <v>6391.7005406944936</v>
      </c>
      <c r="G10" s="5"/>
      <c r="H10" s="1"/>
      <c r="I10" s="67"/>
      <c r="J10" s="67"/>
    </row>
    <row r="11" spans="1:11" ht="18" customHeight="1" x14ac:dyDescent="0.25">
      <c r="A11" s="1"/>
      <c r="B11" s="4" t="s">
        <v>33</v>
      </c>
      <c r="C11" s="44">
        <v>0</v>
      </c>
      <c r="D11" s="39">
        <f t="shared" si="0"/>
        <v>0</v>
      </c>
      <c r="E11" s="11">
        <v>0</v>
      </c>
      <c r="F11" s="44">
        <f t="shared" si="1"/>
        <v>0</v>
      </c>
      <c r="G11" s="4"/>
      <c r="H11" s="1"/>
      <c r="I11" s="67"/>
      <c r="J11" s="67"/>
      <c r="K11" s="67"/>
    </row>
    <row r="12" spans="1:11" ht="18" customHeight="1" x14ac:dyDescent="0.25">
      <c r="A12" s="1"/>
      <c r="B12" s="4" t="s">
        <v>34</v>
      </c>
      <c r="C12" s="44">
        <v>1746125</v>
      </c>
      <c r="D12" s="39">
        <f t="shared" si="0"/>
        <v>0.13752771229182897</v>
      </c>
      <c r="E12" s="11">
        <v>0</v>
      </c>
      <c r="F12" s="44">
        <f t="shared" si="1"/>
        <v>0</v>
      </c>
      <c r="G12" s="4"/>
      <c r="H12" s="1"/>
      <c r="I12" s="67"/>
      <c r="J12" s="67"/>
    </row>
    <row r="13" spans="1:11" ht="18" customHeight="1" x14ac:dyDescent="0.25">
      <c r="A13" s="1"/>
      <c r="B13" s="4" t="s">
        <v>35</v>
      </c>
      <c r="C13" s="44">
        <v>3901333</v>
      </c>
      <c r="D13" s="39">
        <f t="shared" si="0"/>
        <v>0.30727548278537792</v>
      </c>
      <c r="E13" s="11">
        <v>0</v>
      </c>
      <c r="F13" s="44">
        <f t="shared" si="1"/>
        <v>0</v>
      </c>
      <c r="G13" s="4"/>
      <c r="H13" s="1"/>
      <c r="I13" s="67"/>
      <c r="J13" s="67"/>
    </row>
    <row r="14" spans="1:11" ht="18" customHeight="1" x14ac:dyDescent="0.25">
      <c r="A14" s="1"/>
      <c r="B14" s="6" t="s">
        <v>36</v>
      </c>
      <c r="C14" s="46">
        <v>0</v>
      </c>
      <c r="D14" s="41">
        <f t="shared" si="0"/>
        <v>0</v>
      </c>
      <c r="E14" s="17">
        <v>0</v>
      </c>
      <c r="F14" s="46">
        <f t="shared" si="1"/>
        <v>0</v>
      </c>
      <c r="G14" s="6"/>
      <c r="H14" s="1"/>
      <c r="I14" s="67"/>
      <c r="J14" s="67"/>
    </row>
    <row r="15" spans="1:11" ht="27.2" x14ac:dyDescent="0.25">
      <c r="A15" s="1"/>
      <c r="B15" s="6" t="s">
        <v>37</v>
      </c>
      <c r="C15" s="46">
        <v>2657144</v>
      </c>
      <c r="D15" s="41">
        <f t="shared" si="0"/>
        <v>0.2092810855751791</v>
      </c>
      <c r="E15" s="17">
        <f>eGRID_AZNM!C16</f>
        <v>106.7828146173561</v>
      </c>
      <c r="F15" s="46">
        <f t="shared" si="1"/>
        <v>1021454.3345890321</v>
      </c>
      <c r="G15" s="6" t="s">
        <v>38</v>
      </c>
      <c r="H15" s="1"/>
    </row>
    <row r="16" spans="1:11" x14ac:dyDescent="0.25">
      <c r="A16" s="1"/>
      <c r="B16" s="55" t="s">
        <v>39</v>
      </c>
      <c r="C16" s="56">
        <f>SUM(C5:C15)</f>
        <v>12696532</v>
      </c>
      <c r="D16" s="57">
        <f>SUM(D5:D15)</f>
        <v>1</v>
      </c>
      <c r="E16" s="58"/>
      <c r="F16" s="56">
        <f>SUM(F5:F15)</f>
        <v>2362754.0901247333</v>
      </c>
      <c r="G16" s="52"/>
      <c r="H16" s="1"/>
    </row>
    <row r="17" spans="1:8" x14ac:dyDescent="0.25">
      <c r="A17" s="1"/>
      <c r="B17" s="52"/>
      <c r="C17" s="59"/>
      <c r="D17" s="59"/>
      <c r="E17" s="59"/>
      <c r="F17" s="59"/>
      <c r="G17" s="52"/>
      <c r="H17" s="1"/>
    </row>
    <row r="18" spans="1:8" ht="19.05" x14ac:dyDescent="0.25">
      <c r="A18" s="1"/>
      <c r="B18" s="60" t="s">
        <v>1</v>
      </c>
      <c r="C18" s="61">
        <f>IF(C16&gt;0,F16*1000000/(C16*3600),0)</f>
        <v>51.692901698684629</v>
      </c>
      <c r="D18" s="59"/>
      <c r="E18" s="59"/>
      <c r="F18" s="59"/>
      <c r="G18" s="52"/>
      <c r="H18" s="1"/>
    </row>
    <row r="19" spans="1:8" x14ac:dyDescent="0.25">
      <c r="A19" s="1"/>
      <c r="B19" s="1"/>
      <c r="C19" s="1"/>
      <c r="D19" s="1"/>
      <c r="E19" s="1"/>
      <c r="F19" s="1"/>
      <c r="G19" s="1"/>
      <c r="H19" s="1"/>
    </row>
  </sheetData>
  <sheetProtection algorithmName="SHA-512" hashValue="Nvs5+HA5Yi9mEa9KIh0naeJ/YwuYxDo9ciPHpbWrg8xROcri6M3svmvYHFvu0aa+HATGeO0S2OO86ZR2Y1eR7w==" saltValue="y02t7AkCMmts1p0RFhMgag==" spinCount="100000" sheet="1" objects="1" scenarios="1"/>
  <sortState xmlns:xlrd2="http://schemas.microsoft.com/office/spreadsheetml/2017/richdata2" ref="B5:F13">
    <sortCondition descending="1" ref="E5:E13"/>
  </sortState>
  <mergeCells count="1">
    <mergeCell ref="B2:G2"/>
  </mergeCells>
  <pageMargins left="0.25" right="0.25" top="0.75" bottom="0.75" header="0.3" footer="0.3"/>
  <pageSetup scale="64"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8713D2-9DCC-4F76-88A2-AE0DA41155DC}">
  <sheetPr codeName="Sheet3">
    <pageSetUpPr fitToPage="1"/>
  </sheetPr>
  <dimension ref="A1:AA32"/>
  <sheetViews>
    <sheetView showGridLines="0" workbookViewId="0">
      <selection activeCell="B11" sqref="B11"/>
    </sheetView>
  </sheetViews>
  <sheetFormatPr defaultColWidth="9.125" defaultRowHeight="14.3" x14ac:dyDescent="0.25"/>
  <cols>
    <col min="1" max="1" width="3" style="66" customWidth="1"/>
    <col min="2" max="2" width="30.875" style="66" bestFit="1" customWidth="1"/>
    <col min="3" max="3" width="18" style="66" customWidth="1"/>
    <col min="4" max="4" width="13" style="66" customWidth="1"/>
    <col min="5" max="5" width="20" style="66" customWidth="1"/>
    <col min="6" max="6" width="22" style="66" customWidth="1"/>
    <col min="7" max="7" width="48" style="66" customWidth="1"/>
    <col min="8" max="8" width="3" style="66" customWidth="1"/>
    <col min="9" max="9" width="9.125" style="66"/>
    <col min="10" max="10" width="42.625" style="66" bestFit="1" customWidth="1"/>
    <col min="11" max="11" width="8.75" style="66" customWidth="1"/>
    <col min="12" max="12" width="17.875" style="66" customWidth="1"/>
    <col min="13" max="20" width="12.875" style="66" customWidth="1"/>
    <col min="21" max="21" width="9.125" style="66"/>
    <col min="22" max="22" width="28" style="66" customWidth="1"/>
    <col min="23" max="23" width="18" style="66" customWidth="1"/>
    <col min="24" max="24" width="13" style="66" customWidth="1"/>
    <col min="25" max="25" width="20" style="66" customWidth="1"/>
    <col min="26" max="26" width="22" style="66" customWidth="1"/>
    <col min="27" max="27" width="48" style="66" customWidth="1"/>
    <col min="28" max="16384" width="9.125" style="66"/>
  </cols>
  <sheetData>
    <row r="1" spans="1:27" x14ac:dyDescent="0.25">
      <c r="A1" s="1"/>
      <c r="B1" s="1"/>
      <c r="C1" s="1"/>
      <c r="D1" s="1"/>
      <c r="E1" s="1"/>
      <c r="F1" s="1"/>
      <c r="G1" s="1"/>
      <c r="H1" s="1"/>
      <c r="J1" s="1"/>
      <c r="K1" s="1"/>
      <c r="L1" s="1"/>
      <c r="M1" s="1"/>
      <c r="N1" s="1"/>
      <c r="O1" s="1"/>
      <c r="P1" s="1"/>
      <c r="Q1" s="1"/>
      <c r="R1" s="1"/>
      <c r="S1" s="1"/>
      <c r="T1" s="1"/>
      <c r="V1" s="1"/>
      <c r="W1" s="1"/>
      <c r="X1" s="1"/>
      <c r="Y1" s="1"/>
      <c r="Z1" s="1"/>
      <c r="AA1" s="1"/>
    </row>
    <row r="2" spans="1:27" ht="23.95" customHeight="1" x14ac:dyDescent="0.25">
      <c r="A2" s="1"/>
      <c r="B2" s="98" t="s">
        <v>40</v>
      </c>
      <c r="C2" s="98"/>
      <c r="D2" s="98"/>
      <c r="E2" s="98"/>
      <c r="F2" s="98"/>
      <c r="G2" s="98"/>
      <c r="H2" s="1"/>
      <c r="J2" s="1"/>
      <c r="K2" s="1"/>
      <c r="L2" s="1"/>
      <c r="M2" s="1"/>
      <c r="N2" s="1"/>
      <c r="O2" s="1"/>
      <c r="P2" s="1"/>
      <c r="Q2" s="1"/>
      <c r="R2" s="1"/>
      <c r="S2" s="1"/>
      <c r="T2" s="1"/>
      <c r="V2" s="1"/>
      <c r="W2" s="1"/>
      <c r="X2" s="1"/>
      <c r="Y2" s="1"/>
      <c r="Z2" s="1"/>
      <c r="AA2" s="1"/>
    </row>
    <row r="3" spans="1:27" x14ac:dyDescent="0.25">
      <c r="A3" s="1"/>
      <c r="B3" s="1"/>
      <c r="C3" s="1"/>
      <c r="D3" s="1"/>
      <c r="E3" s="1"/>
      <c r="F3" s="1"/>
      <c r="G3" s="1"/>
      <c r="H3" s="1"/>
      <c r="J3" s="31" t="s">
        <v>41</v>
      </c>
      <c r="K3" s="1"/>
      <c r="L3" s="1"/>
      <c r="M3" s="1"/>
      <c r="N3" s="1"/>
      <c r="O3" s="1"/>
      <c r="P3" s="1"/>
      <c r="Q3" s="1"/>
      <c r="R3" s="1"/>
      <c r="S3" s="1"/>
      <c r="T3" s="1"/>
      <c r="V3" s="34" t="s">
        <v>42</v>
      </c>
      <c r="W3" s="32"/>
      <c r="X3" s="32"/>
      <c r="Y3" s="35"/>
      <c r="Z3" s="1"/>
      <c r="AA3" s="1"/>
    </row>
    <row r="4" spans="1:27" ht="28.05" customHeight="1" x14ac:dyDescent="0.25">
      <c r="A4" s="1"/>
      <c r="B4" s="13" t="s">
        <v>23</v>
      </c>
      <c r="C4" s="16" t="s">
        <v>24</v>
      </c>
      <c r="D4" s="16" t="s">
        <v>25</v>
      </c>
      <c r="E4" s="16" t="s">
        <v>12</v>
      </c>
      <c r="F4" s="16" t="s">
        <v>20</v>
      </c>
      <c r="G4" s="16" t="s">
        <v>26</v>
      </c>
      <c r="H4" s="1"/>
      <c r="J4" s="31" t="s">
        <v>43</v>
      </c>
      <c r="K4" s="31" t="s">
        <v>44</v>
      </c>
      <c r="L4" s="31" t="s">
        <v>45</v>
      </c>
      <c r="M4" s="31" t="s">
        <v>31</v>
      </c>
      <c r="N4" s="31" t="s">
        <v>28</v>
      </c>
      <c r="O4" s="31" t="s">
        <v>46</v>
      </c>
      <c r="P4" s="31" t="s">
        <v>33</v>
      </c>
      <c r="Q4" s="31" t="s">
        <v>47</v>
      </c>
      <c r="R4" s="31" t="s">
        <v>48</v>
      </c>
      <c r="S4" s="31" t="s">
        <v>35</v>
      </c>
      <c r="T4" s="31" t="s">
        <v>34</v>
      </c>
      <c r="V4" s="13" t="s">
        <v>23</v>
      </c>
      <c r="W4" s="16" t="s">
        <v>24</v>
      </c>
      <c r="X4" s="16" t="s">
        <v>25</v>
      </c>
      <c r="Y4" s="16" t="s">
        <v>49</v>
      </c>
      <c r="Z4" s="16" t="s">
        <v>20</v>
      </c>
      <c r="AA4" s="16" t="s">
        <v>26</v>
      </c>
    </row>
    <row r="5" spans="1:27" ht="18" customHeight="1" x14ac:dyDescent="0.25">
      <c r="A5" s="1"/>
      <c r="B5" s="3" t="s">
        <v>27</v>
      </c>
      <c r="C5" s="43">
        <v>332</v>
      </c>
      <c r="D5" s="38">
        <f t="shared" ref="D5:D15" si="0">IF($C$16&gt;0,C5/$C$16,0)</f>
        <v>1.1325064199540179E-5</v>
      </c>
      <c r="E5" s="10">
        <f>PNM!E5</f>
        <v>320.04144003070098</v>
      </c>
      <c r="F5" s="43">
        <f t="shared" ref="F5:F15" si="1">C5*3600*E5/1000000</f>
        <v>382.51352912469383</v>
      </c>
      <c r="G5" s="3"/>
      <c r="H5" s="1"/>
      <c r="I5" s="67"/>
      <c r="J5" s="22" t="s">
        <v>50</v>
      </c>
      <c r="K5" s="22" t="s">
        <v>51</v>
      </c>
      <c r="L5" s="23">
        <v>1373688.399</v>
      </c>
      <c r="M5" s="24"/>
      <c r="N5" s="24"/>
      <c r="O5" s="23">
        <v>1373688.399</v>
      </c>
      <c r="P5" s="24"/>
      <c r="Q5" s="24"/>
      <c r="R5" s="24"/>
      <c r="S5" s="24"/>
      <c r="T5" s="25"/>
      <c r="V5" s="3" t="s">
        <v>27</v>
      </c>
      <c r="W5" s="43">
        <f>SUM(Q5:Q32)</f>
        <v>1383.2026352675337</v>
      </c>
      <c r="X5" s="38">
        <f>IF($W$14&gt;0,W5/$W$14,0)</f>
        <v>1.083097099481994E-4</v>
      </c>
      <c r="Y5" s="10">
        <f>PNM!E5</f>
        <v>320.04144003070098</v>
      </c>
      <c r="Z5" s="43">
        <f t="shared" ref="Z5:Z13" si="2">W5*3600*Y5/1000000</f>
        <v>1593.6557876830152</v>
      </c>
      <c r="AA5" s="3"/>
    </row>
    <row r="6" spans="1:27" ht="18" customHeight="1" x14ac:dyDescent="0.25">
      <c r="A6" s="1"/>
      <c r="B6" s="3" t="s">
        <v>28</v>
      </c>
      <c r="C6" s="43">
        <v>2566753</v>
      </c>
      <c r="D6" s="38">
        <f t="shared" si="0"/>
        <v>8.7556152136633592E-2</v>
      </c>
      <c r="E6" s="10">
        <f>PNM!E6</f>
        <v>309.212848548208</v>
      </c>
      <c r="F6" s="43">
        <f t="shared" si="1"/>
        <v>2857222.8239387707</v>
      </c>
      <c r="G6" s="3"/>
      <c r="H6" s="1"/>
      <c r="I6" s="67"/>
      <c r="J6" s="22" t="s">
        <v>52</v>
      </c>
      <c r="K6" s="22" t="s">
        <v>51</v>
      </c>
      <c r="L6" s="23">
        <v>154746.40399999998</v>
      </c>
      <c r="M6" s="24"/>
      <c r="N6" s="24"/>
      <c r="O6" s="24"/>
      <c r="P6" s="24"/>
      <c r="Q6" s="24"/>
      <c r="R6" s="24"/>
      <c r="S6" s="23">
        <v>154746.40399999998</v>
      </c>
      <c r="T6" s="25"/>
      <c r="V6" s="3" t="s">
        <v>28</v>
      </c>
      <c r="W6" s="43">
        <f>SUM(N5:N32)</f>
        <v>540509.32722996455</v>
      </c>
      <c r="X6" s="38">
        <f t="shared" ref="X6:X13" si="3">IF($W$14&gt;0,W6/$W$14,0)</f>
        <v>4.2323812118280707E-2</v>
      </c>
      <c r="Y6" s="10">
        <f>PNM!E6</f>
        <v>309.212848548208</v>
      </c>
      <c r="Z6" s="43">
        <f t="shared" si="2"/>
        <v>601676.74346275011</v>
      </c>
      <c r="AA6" s="3"/>
    </row>
    <row r="7" spans="1:27" ht="18" customHeight="1" x14ac:dyDescent="0.25">
      <c r="A7" s="1"/>
      <c r="B7" s="3" t="s">
        <v>29</v>
      </c>
      <c r="C7" s="43">
        <v>9924878</v>
      </c>
      <c r="D7" s="38">
        <f t="shared" si="0"/>
        <v>0.33855385699579499</v>
      </c>
      <c r="E7" s="10">
        <f>PNM!E7</f>
        <v>149.02145375606901</v>
      </c>
      <c r="F7" s="43">
        <f t="shared" si="1"/>
        <v>5324471.0924818562</v>
      </c>
      <c r="G7" s="3"/>
      <c r="H7" s="1"/>
      <c r="I7" s="67"/>
      <c r="J7" s="22" t="s">
        <v>53</v>
      </c>
      <c r="K7" s="22" t="s">
        <v>51</v>
      </c>
      <c r="L7" s="23">
        <v>29230.442999999996</v>
      </c>
      <c r="M7" s="24"/>
      <c r="N7" s="24"/>
      <c r="O7" s="24"/>
      <c r="P7" s="24"/>
      <c r="Q7" s="24"/>
      <c r="R7" s="24"/>
      <c r="S7" s="24"/>
      <c r="T7" s="26">
        <v>29230.442999999996</v>
      </c>
      <c r="V7" s="3" t="s">
        <v>29</v>
      </c>
      <c r="W7" s="43">
        <f>SUM(O5:O32)</f>
        <v>6110026.1473346082</v>
      </c>
      <c r="X7" s="38">
        <f t="shared" si="3"/>
        <v>0.47843688474879725</v>
      </c>
      <c r="Y7" s="10">
        <f>PNM!E7</f>
        <v>149.02145375606901</v>
      </c>
      <c r="Z7" s="43">
        <f t="shared" si="2"/>
        <v>3277889.9242682285</v>
      </c>
      <c r="AA7" s="3"/>
    </row>
    <row r="8" spans="1:27" ht="18" customHeight="1" x14ac:dyDescent="0.25">
      <c r="A8" s="1"/>
      <c r="B8" s="4" t="s">
        <v>30</v>
      </c>
      <c r="C8" s="44">
        <v>0</v>
      </c>
      <c r="D8" s="39">
        <f t="shared" si="0"/>
        <v>0</v>
      </c>
      <c r="E8" s="11">
        <f>PNM!E8</f>
        <v>0</v>
      </c>
      <c r="F8" s="44">
        <f t="shared" si="1"/>
        <v>0</v>
      </c>
      <c r="G8" s="4"/>
      <c r="H8" s="1"/>
      <c r="I8" s="67"/>
      <c r="J8" s="22" t="s">
        <v>54</v>
      </c>
      <c r="K8" s="22" t="s">
        <v>51</v>
      </c>
      <c r="L8" s="23">
        <v>17463.817999999999</v>
      </c>
      <c r="M8" s="24"/>
      <c r="N8" s="24"/>
      <c r="O8" s="23">
        <v>17463.817999999999</v>
      </c>
      <c r="P8" s="24"/>
      <c r="Q8" s="24"/>
      <c r="R8" s="24"/>
      <c r="S8" s="24"/>
      <c r="T8" s="25"/>
      <c r="V8" s="4" t="s">
        <v>30</v>
      </c>
      <c r="W8" s="44">
        <v>0</v>
      </c>
      <c r="X8" s="39">
        <f t="shared" si="3"/>
        <v>0</v>
      </c>
      <c r="Y8" s="11">
        <f>PNM!E8</f>
        <v>0</v>
      </c>
      <c r="Z8" s="44">
        <f t="shared" si="2"/>
        <v>0</v>
      </c>
      <c r="AA8" s="4"/>
    </row>
    <row r="9" spans="1:27" ht="18" customHeight="1" x14ac:dyDescent="0.25">
      <c r="A9" s="1"/>
      <c r="B9" s="4" t="s">
        <v>31</v>
      </c>
      <c r="C9" s="44">
        <v>0</v>
      </c>
      <c r="D9" s="39">
        <f t="shared" si="0"/>
        <v>0</v>
      </c>
      <c r="E9" s="11">
        <f>PNM!E9</f>
        <v>14.9628970404294</v>
      </c>
      <c r="F9" s="44">
        <f t="shared" si="1"/>
        <v>0</v>
      </c>
      <c r="G9" s="4"/>
      <c r="H9" s="1"/>
      <c r="I9" s="67"/>
      <c r="J9" s="22" t="s">
        <v>55</v>
      </c>
      <c r="K9" s="22" t="s">
        <v>51</v>
      </c>
      <c r="L9" s="23">
        <v>3292714.8450000007</v>
      </c>
      <c r="M9" s="24"/>
      <c r="N9" s="24"/>
      <c r="O9" s="23">
        <v>3292714.8450000007</v>
      </c>
      <c r="P9" s="24"/>
      <c r="Q9" s="24"/>
      <c r="R9" s="24"/>
      <c r="S9" s="24"/>
      <c r="T9" s="25"/>
      <c r="V9" s="4" t="s">
        <v>31</v>
      </c>
      <c r="W9" s="44">
        <f>SUM(M5:M32)</f>
        <v>22327.014594668515</v>
      </c>
      <c r="X9" s="39">
        <f t="shared" si="3"/>
        <v>1.748285040166972E-3</v>
      </c>
      <c r="Y9" s="11">
        <f>PNM!E9</f>
        <v>14.9628970404294</v>
      </c>
      <c r="Z9" s="44">
        <f t="shared" si="2"/>
        <v>1202.6765541606824</v>
      </c>
      <c r="AA9" s="4"/>
    </row>
    <row r="10" spans="1:27" ht="18" customHeight="1" x14ac:dyDescent="0.25">
      <c r="A10" s="1"/>
      <c r="B10" s="5" t="s">
        <v>32</v>
      </c>
      <c r="C10" s="45">
        <v>0</v>
      </c>
      <c r="D10" s="40">
        <f t="shared" si="0"/>
        <v>0</v>
      </c>
      <c r="E10" s="12">
        <f>PNM!E10</f>
        <v>0.77719258716801898</v>
      </c>
      <c r="F10" s="45">
        <f t="shared" si="1"/>
        <v>0</v>
      </c>
      <c r="G10" s="5"/>
      <c r="H10" s="1"/>
      <c r="I10" s="67"/>
      <c r="J10" s="22" t="s">
        <v>56</v>
      </c>
      <c r="K10" s="22" t="s">
        <v>51</v>
      </c>
      <c r="L10" s="23">
        <v>337678.17700000003</v>
      </c>
      <c r="M10" s="24"/>
      <c r="N10" s="24"/>
      <c r="O10" s="24"/>
      <c r="P10" s="24"/>
      <c r="Q10" s="24"/>
      <c r="R10" s="24"/>
      <c r="S10" s="24"/>
      <c r="T10" s="26">
        <v>337678.17700000003</v>
      </c>
      <c r="V10" s="5" t="s">
        <v>32</v>
      </c>
      <c r="W10" s="45">
        <v>0</v>
      </c>
      <c r="X10" s="40">
        <f t="shared" si="3"/>
        <v>0</v>
      </c>
      <c r="Y10" s="12">
        <f>PNM!E10</f>
        <v>0.77719258716801898</v>
      </c>
      <c r="Z10" s="45">
        <f t="shared" si="2"/>
        <v>0</v>
      </c>
      <c r="AA10" s="5"/>
    </row>
    <row r="11" spans="1:27" ht="18" customHeight="1" x14ac:dyDescent="0.25">
      <c r="A11" s="1"/>
      <c r="B11" s="4" t="s">
        <v>33</v>
      </c>
      <c r="C11" s="44">
        <v>0</v>
      </c>
      <c r="D11" s="39">
        <f t="shared" si="0"/>
        <v>0</v>
      </c>
      <c r="E11" s="11">
        <f>PNM!E11</f>
        <v>0</v>
      </c>
      <c r="F11" s="44">
        <f t="shared" si="1"/>
        <v>0</v>
      </c>
      <c r="G11" s="4"/>
      <c r="H11" s="1"/>
      <c r="I11" s="67"/>
      <c r="J11" s="22" t="s">
        <v>57</v>
      </c>
      <c r="K11" s="22" t="s">
        <v>51</v>
      </c>
      <c r="L11" s="23">
        <v>623249</v>
      </c>
      <c r="M11" s="24"/>
      <c r="N11" s="24"/>
      <c r="O11" s="24"/>
      <c r="P11" s="24"/>
      <c r="Q11" s="24"/>
      <c r="R11" s="24"/>
      <c r="S11" s="24"/>
      <c r="T11" s="26">
        <v>623249</v>
      </c>
      <c r="V11" s="4" t="s">
        <v>33</v>
      </c>
      <c r="W11" s="44">
        <f>SUM(P5:P32)</f>
        <v>6241.5006995983713</v>
      </c>
      <c r="X11" s="39">
        <f t="shared" si="3"/>
        <v>4.8873181208495241E-4</v>
      </c>
      <c r="Y11" s="11">
        <f>PNM!E11</f>
        <v>0</v>
      </c>
      <c r="Z11" s="44">
        <f t="shared" si="2"/>
        <v>0</v>
      </c>
      <c r="AA11" s="4"/>
    </row>
    <row r="12" spans="1:27" ht="18" customHeight="1" x14ac:dyDescent="0.25">
      <c r="A12" s="1"/>
      <c r="B12" s="4" t="s">
        <v>34</v>
      </c>
      <c r="C12" s="44">
        <v>4049649</v>
      </c>
      <c r="D12" s="39">
        <f t="shared" si="0"/>
        <v>0.13814016539338458</v>
      </c>
      <c r="E12" s="11">
        <f>PNM!E12</f>
        <v>0</v>
      </c>
      <c r="F12" s="44">
        <f t="shared" si="1"/>
        <v>0</v>
      </c>
      <c r="G12" s="4"/>
      <c r="H12" s="1"/>
      <c r="I12" s="67"/>
      <c r="J12" s="22" t="s">
        <v>58</v>
      </c>
      <c r="K12" s="22" t="s">
        <v>51</v>
      </c>
      <c r="L12" s="23">
        <v>61739.667000000001</v>
      </c>
      <c r="M12" s="24"/>
      <c r="N12" s="24"/>
      <c r="O12" s="24"/>
      <c r="P12" s="24"/>
      <c r="Q12" s="24"/>
      <c r="R12" s="24"/>
      <c r="S12" s="24"/>
      <c r="T12" s="26">
        <v>61739.667000000001</v>
      </c>
      <c r="V12" s="4" t="s">
        <v>34</v>
      </c>
      <c r="W12" s="44">
        <f>SUM(T5:T32)</f>
        <v>5635264.4068338554</v>
      </c>
      <c r="X12" s="39">
        <f t="shared" si="3"/>
        <v>0.44126134365521547</v>
      </c>
      <c r="Y12" s="11">
        <f>PNM!E12</f>
        <v>0</v>
      </c>
      <c r="Z12" s="44">
        <f t="shared" si="2"/>
        <v>0</v>
      </c>
      <c r="AA12" s="4"/>
    </row>
    <row r="13" spans="1:27" ht="18" customHeight="1" x14ac:dyDescent="0.25">
      <c r="A13" s="1"/>
      <c r="B13" s="4" t="s">
        <v>35</v>
      </c>
      <c r="C13" s="44">
        <v>19</v>
      </c>
      <c r="D13" s="39">
        <f t="shared" si="0"/>
        <v>6.4812114394958855E-7</v>
      </c>
      <c r="E13" s="11">
        <f>PNM!E13</f>
        <v>0</v>
      </c>
      <c r="F13" s="44">
        <f t="shared" si="1"/>
        <v>0</v>
      </c>
      <c r="G13" s="4"/>
      <c r="H13" s="1"/>
      <c r="I13" s="67"/>
      <c r="J13" s="22" t="s">
        <v>59</v>
      </c>
      <c r="K13" s="22" t="s">
        <v>51</v>
      </c>
      <c r="L13" s="23">
        <v>841257</v>
      </c>
      <c r="M13" s="24"/>
      <c r="N13" s="24"/>
      <c r="O13" s="24"/>
      <c r="P13" s="24"/>
      <c r="Q13" s="24"/>
      <c r="R13" s="24"/>
      <c r="S13" s="24"/>
      <c r="T13" s="26">
        <v>841257</v>
      </c>
      <c r="V13" s="4" t="s">
        <v>35</v>
      </c>
      <c r="W13" s="44">
        <f>SUM(S5:S32)</f>
        <v>455057.55461649288</v>
      </c>
      <c r="X13" s="39">
        <f t="shared" si="3"/>
        <v>3.5632632915506501E-2</v>
      </c>
      <c r="Y13" s="11">
        <f>PNM!E13</f>
        <v>0</v>
      </c>
      <c r="Z13" s="44">
        <f t="shared" si="2"/>
        <v>0</v>
      </c>
      <c r="AA13" s="4"/>
    </row>
    <row r="14" spans="1:27" ht="27.2" x14ac:dyDescent="0.25">
      <c r="A14" s="1"/>
      <c r="B14" s="6" t="s">
        <v>36</v>
      </c>
      <c r="C14" s="46">
        <f>W14</f>
        <v>12770809.153944455</v>
      </c>
      <c r="D14" s="41">
        <f t="shared" si="0"/>
        <v>0.43563323357980827</v>
      </c>
      <c r="E14" s="17">
        <f>W16</f>
        <v>84.445249606897832</v>
      </c>
      <c r="F14" s="46">
        <f t="shared" ref="F14" si="4">C14*3600*E14/1000000</f>
        <v>3882363.0000728229</v>
      </c>
      <c r="G14" s="6" t="s">
        <v>60</v>
      </c>
      <c r="H14" s="1"/>
      <c r="I14" s="67"/>
      <c r="J14" s="22" t="s">
        <v>61</v>
      </c>
      <c r="K14" s="22" t="s">
        <v>51</v>
      </c>
      <c r="L14" s="23">
        <v>1160.2149999999999</v>
      </c>
      <c r="M14" s="24"/>
      <c r="N14" s="24"/>
      <c r="O14" s="24"/>
      <c r="P14" s="24"/>
      <c r="Q14" s="24"/>
      <c r="R14" s="24"/>
      <c r="S14" s="24"/>
      <c r="T14" s="26">
        <v>1160.2149999999999</v>
      </c>
      <c r="V14" s="55" t="s">
        <v>39</v>
      </c>
      <c r="W14" s="56">
        <f>SUM(W5:W13)</f>
        <v>12770809.153944455</v>
      </c>
      <c r="X14" s="57">
        <f>SUM(X5:X13)</f>
        <v>1.0000000000000002</v>
      </c>
      <c r="Y14" s="58"/>
      <c r="Z14" s="56">
        <f>SUM(Z5:Z13)</f>
        <v>3882363.0000728224</v>
      </c>
      <c r="AA14" s="52"/>
    </row>
    <row r="15" spans="1:27" ht="27.2" x14ac:dyDescent="0.25">
      <c r="A15" s="1"/>
      <c r="B15" s="6" t="s">
        <v>37</v>
      </c>
      <c r="C15" s="46">
        <f>SUM(R5:R32)</f>
        <v>3066.9505079753635</v>
      </c>
      <c r="D15" s="41">
        <f t="shared" si="0"/>
        <v>1.0461870903504023E-4</v>
      </c>
      <c r="E15" s="17">
        <f>eGRID_SPSO!C17</f>
        <v>121.46526233353256</v>
      </c>
      <c r="F15" s="46">
        <f t="shared" si="1"/>
        <v>1341.1006128546787</v>
      </c>
      <c r="G15" s="6" t="s">
        <v>62</v>
      </c>
      <c r="H15" s="1"/>
      <c r="J15" s="22" t="s">
        <v>63</v>
      </c>
      <c r="K15" s="22" t="s">
        <v>51</v>
      </c>
      <c r="L15" s="23">
        <v>32960.842000000004</v>
      </c>
      <c r="M15" s="24"/>
      <c r="N15" s="24"/>
      <c r="O15" s="24"/>
      <c r="P15" s="24"/>
      <c r="Q15" s="24"/>
      <c r="R15" s="24"/>
      <c r="S15" s="24"/>
      <c r="T15" s="26">
        <v>32960.842000000004</v>
      </c>
      <c r="V15" s="52"/>
      <c r="W15" s="59"/>
      <c r="X15" s="59"/>
      <c r="Y15" s="59"/>
      <c r="Z15" s="59"/>
      <c r="AA15" s="52"/>
    </row>
    <row r="16" spans="1:27" ht="19.05" x14ac:dyDescent="0.25">
      <c r="A16" s="1"/>
      <c r="B16" s="55" t="s">
        <v>39</v>
      </c>
      <c r="C16" s="56">
        <f>SUM(C5:C15)</f>
        <v>29315507.104452431</v>
      </c>
      <c r="D16" s="57">
        <f>SUM(D5:D15)</f>
        <v>1</v>
      </c>
      <c r="E16" s="58"/>
      <c r="F16" s="56">
        <f>SUM(F5:F15)</f>
        <v>12065780.53063543</v>
      </c>
      <c r="G16" s="52"/>
      <c r="H16" s="1"/>
      <c r="J16" s="22" t="s">
        <v>64</v>
      </c>
      <c r="K16" s="22" t="s">
        <v>51</v>
      </c>
      <c r="L16" s="23">
        <v>7716.5939999999991</v>
      </c>
      <c r="M16" s="24"/>
      <c r="N16" s="24"/>
      <c r="O16" s="24"/>
      <c r="P16" s="24"/>
      <c r="Q16" s="24"/>
      <c r="R16" s="24"/>
      <c r="S16" s="24"/>
      <c r="T16" s="26">
        <v>7716.5939999999991</v>
      </c>
      <c r="V16" s="60" t="s">
        <v>1</v>
      </c>
      <c r="W16" s="61">
        <f>IF(W14&gt;0,Z14*1000000/(W14*3600),0)</f>
        <v>84.445249606897832</v>
      </c>
      <c r="X16" s="59"/>
      <c r="Y16" s="59"/>
      <c r="Z16" s="59"/>
      <c r="AA16" s="52"/>
    </row>
    <row r="17" spans="1:20" x14ac:dyDescent="0.25">
      <c r="A17" s="1"/>
      <c r="B17" s="52"/>
      <c r="C17" s="59"/>
      <c r="D17" s="59"/>
      <c r="E17" s="59"/>
      <c r="F17" s="59"/>
      <c r="G17" s="52"/>
      <c r="H17" s="1"/>
      <c r="J17" s="22" t="s">
        <v>65</v>
      </c>
      <c r="K17" s="22" t="s">
        <v>51</v>
      </c>
      <c r="L17" s="23">
        <v>983873.5560000001</v>
      </c>
      <c r="M17" s="24"/>
      <c r="N17" s="24"/>
      <c r="O17" s="24"/>
      <c r="P17" s="24"/>
      <c r="Q17" s="24"/>
      <c r="R17" s="24"/>
      <c r="S17" s="24"/>
      <c r="T17" s="26">
        <v>983873.5560000001</v>
      </c>
    </row>
    <row r="18" spans="1:20" ht="19.05" x14ac:dyDescent="0.25">
      <c r="A18" s="1"/>
      <c r="B18" s="60" t="s">
        <v>1</v>
      </c>
      <c r="C18" s="61">
        <f>IF(C16&gt;0,F16*1000000/(C16*3600),0)</f>
        <v>114.32876432982614</v>
      </c>
      <c r="D18" s="59"/>
      <c r="E18" s="59"/>
      <c r="F18" s="59"/>
      <c r="G18" s="52"/>
      <c r="H18" s="1"/>
      <c r="J18" s="22" t="s">
        <v>66</v>
      </c>
      <c r="K18" s="22" t="s">
        <v>51</v>
      </c>
      <c r="L18" s="23">
        <v>153246.72099999999</v>
      </c>
      <c r="M18" s="24"/>
      <c r="N18" s="24"/>
      <c r="O18" s="24"/>
      <c r="P18" s="24"/>
      <c r="Q18" s="24"/>
      <c r="R18" s="24"/>
      <c r="S18" s="23">
        <v>153246.72099999999</v>
      </c>
      <c r="T18" s="25"/>
    </row>
    <row r="19" spans="1:20" x14ac:dyDescent="0.25">
      <c r="A19" s="1"/>
      <c r="B19" s="1"/>
      <c r="C19" s="1"/>
      <c r="D19" s="1"/>
      <c r="E19" s="1"/>
      <c r="F19" s="1"/>
      <c r="G19" s="1"/>
      <c r="H19" s="1"/>
      <c r="J19" s="22" t="s">
        <v>67</v>
      </c>
      <c r="K19" s="22" t="s">
        <v>51</v>
      </c>
      <c r="L19" s="23">
        <v>255655.36599999998</v>
      </c>
      <c r="M19" s="24"/>
      <c r="N19" s="24"/>
      <c r="O19" s="24"/>
      <c r="P19" s="24"/>
      <c r="Q19" s="24"/>
      <c r="R19" s="24"/>
      <c r="S19" s="24"/>
      <c r="T19" s="26">
        <v>255655.36599999998</v>
      </c>
    </row>
    <row r="20" spans="1:20" x14ac:dyDescent="0.25">
      <c r="J20" s="22" t="s">
        <v>68</v>
      </c>
      <c r="K20" s="22" t="s">
        <v>51</v>
      </c>
      <c r="L20" s="23">
        <v>3929.415</v>
      </c>
      <c r="M20" s="24"/>
      <c r="N20" s="24"/>
      <c r="O20" s="24"/>
      <c r="P20" s="24"/>
      <c r="Q20" s="24"/>
      <c r="R20" s="24"/>
      <c r="S20" s="23">
        <v>3929.415</v>
      </c>
      <c r="T20" s="25"/>
    </row>
    <row r="21" spans="1:20" x14ac:dyDescent="0.25">
      <c r="J21" s="22" t="s">
        <v>69</v>
      </c>
      <c r="K21" s="22" t="s">
        <v>51</v>
      </c>
      <c r="L21" s="23">
        <v>2783587.5034524291</v>
      </c>
      <c r="M21" s="23">
        <v>22327.014594668515</v>
      </c>
      <c r="N21" s="23">
        <v>540509.32722996455</v>
      </c>
      <c r="O21" s="23">
        <v>1425962.150544307</v>
      </c>
      <c r="P21" s="23">
        <v>6241.5006995983713</v>
      </c>
      <c r="Q21" s="23">
        <v>1383.2026352675337</v>
      </c>
      <c r="R21" s="23">
        <v>2601.4742982753633</v>
      </c>
      <c r="S21" s="23">
        <v>8564.9216164928857</v>
      </c>
      <c r="T21" s="26">
        <v>775997.91183385544</v>
      </c>
    </row>
    <row r="22" spans="1:20" x14ac:dyDescent="0.25">
      <c r="J22" s="22" t="s">
        <v>70</v>
      </c>
      <c r="K22" s="22" t="s">
        <v>51</v>
      </c>
      <c r="L22" s="23">
        <v>346504.40100000001</v>
      </c>
      <c r="M22" s="24"/>
      <c r="N22" s="24"/>
      <c r="O22" s="24"/>
      <c r="P22" s="24"/>
      <c r="Q22" s="24"/>
      <c r="R22" s="24"/>
      <c r="S22" s="24"/>
      <c r="T22" s="26">
        <v>346504.40100000001</v>
      </c>
    </row>
    <row r="23" spans="1:20" x14ac:dyDescent="0.25">
      <c r="J23" s="22" t="s">
        <v>71</v>
      </c>
      <c r="K23" s="22" t="s">
        <v>51</v>
      </c>
      <c r="L23" s="23">
        <v>24112.167999999998</v>
      </c>
      <c r="M23" s="24"/>
      <c r="N23" s="24"/>
      <c r="O23" s="24"/>
      <c r="P23" s="24"/>
      <c r="Q23" s="24"/>
      <c r="R23" s="24"/>
      <c r="S23" s="23">
        <v>24112.167999999998</v>
      </c>
      <c r="T23" s="25"/>
    </row>
    <row r="24" spans="1:20" x14ac:dyDescent="0.25">
      <c r="J24" s="22" t="s">
        <v>72</v>
      </c>
      <c r="K24" s="22" t="s">
        <v>51</v>
      </c>
      <c r="L24" s="23">
        <v>12016.243999999999</v>
      </c>
      <c r="M24" s="24"/>
      <c r="N24" s="24"/>
      <c r="O24" s="24"/>
      <c r="P24" s="24"/>
      <c r="Q24" s="24"/>
      <c r="R24" s="24"/>
      <c r="S24" s="24"/>
      <c r="T24" s="26">
        <v>12016.243999999999</v>
      </c>
    </row>
    <row r="25" spans="1:20" x14ac:dyDescent="0.25">
      <c r="J25" s="22" t="s">
        <v>73</v>
      </c>
      <c r="K25" s="22" t="s">
        <v>51</v>
      </c>
      <c r="L25" s="23">
        <v>22626.165000000001</v>
      </c>
      <c r="M25" s="24"/>
      <c r="N25" s="24"/>
      <c r="O25" s="24"/>
      <c r="P25" s="24"/>
      <c r="Q25" s="24"/>
      <c r="R25" s="24"/>
      <c r="S25" s="23">
        <v>22626.165000000001</v>
      </c>
      <c r="T25" s="25"/>
    </row>
    <row r="26" spans="1:20" x14ac:dyDescent="0.25">
      <c r="J26" s="22" t="s">
        <v>74</v>
      </c>
      <c r="K26" s="22" t="s">
        <v>51</v>
      </c>
      <c r="L26" s="23">
        <v>21983.038000000004</v>
      </c>
      <c r="M26" s="24"/>
      <c r="N26" s="24"/>
      <c r="O26" s="24"/>
      <c r="P26" s="24"/>
      <c r="Q26" s="24"/>
      <c r="R26" s="24"/>
      <c r="S26" s="23">
        <v>21983.038000000004</v>
      </c>
      <c r="T26" s="25"/>
    </row>
    <row r="27" spans="1:20" x14ac:dyDescent="0.25">
      <c r="J27" s="22" t="s">
        <v>75</v>
      </c>
      <c r="K27" s="22" t="s">
        <v>51</v>
      </c>
      <c r="L27" s="23">
        <v>23012.882999999998</v>
      </c>
      <c r="M27" s="24"/>
      <c r="N27" s="24"/>
      <c r="O27" s="24"/>
      <c r="P27" s="24"/>
      <c r="Q27" s="24"/>
      <c r="R27" s="24"/>
      <c r="S27" s="23">
        <v>23012.882999999998</v>
      </c>
      <c r="T27" s="25"/>
    </row>
    <row r="28" spans="1:20" x14ac:dyDescent="0.25">
      <c r="J28" s="22" t="s">
        <v>76</v>
      </c>
      <c r="K28" s="22" t="s">
        <v>51</v>
      </c>
      <c r="L28" s="23">
        <v>21919.964999999997</v>
      </c>
      <c r="M28" s="24"/>
      <c r="N28" s="24"/>
      <c r="O28" s="24"/>
      <c r="P28" s="24"/>
      <c r="Q28" s="24"/>
      <c r="R28" s="24"/>
      <c r="S28" s="23">
        <v>21919.964999999997</v>
      </c>
      <c r="T28" s="25"/>
    </row>
    <row r="29" spans="1:20" x14ac:dyDescent="0.25">
      <c r="J29" s="22" t="s">
        <v>77</v>
      </c>
      <c r="K29" s="22" t="s">
        <v>51</v>
      </c>
      <c r="L29" s="23">
        <v>20915.874</v>
      </c>
      <c r="M29" s="24"/>
      <c r="N29" s="24"/>
      <c r="O29" s="24"/>
      <c r="P29" s="24"/>
      <c r="Q29" s="24"/>
      <c r="R29" s="24"/>
      <c r="S29" s="23">
        <v>20915.874</v>
      </c>
      <c r="T29" s="25"/>
    </row>
    <row r="30" spans="1:20" x14ac:dyDescent="0.25">
      <c r="J30" s="22" t="s">
        <v>78</v>
      </c>
      <c r="K30" s="22" t="s">
        <v>51</v>
      </c>
      <c r="L30" s="23">
        <v>662.41100000000006</v>
      </c>
      <c r="M30" s="24"/>
      <c r="N30" s="24"/>
      <c r="O30" s="23">
        <v>196.93479030000003</v>
      </c>
      <c r="P30" s="24"/>
      <c r="Q30" s="24"/>
      <c r="R30" s="23">
        <v>465.47620970000003</v>
      </c>
      <c r="S30" s="24"/>
      <c r="T30" s="25"/>
    </row>
    <row r="31" spans="1:20" x14ac:dyDescent="0.25">
      <c r="J31" s="22" t="s">
        <v>79</v>
      </c>
      <c r="K31" s="22" t="s">
        <v>51</v>
      </c>
      <c r="L31" s="23">
        <v>652157.53399999999</v>
      </c>
      <c r="M31" s="24"/>
      <c r="N31" s="24"/>
      <c r="O31" s="24"/>
      <c r="P31" s="24"/>
      <c r="Q31" s="24"/>
      <c r="R31" s="24"/>
      <c r="S31" s="24"/>
      <c r="T31" s="26">
        <v>652157.53399999999</v>
      </c>
    </row>
    <row r="32" spans="1:20" ht="14.95" thickBot="1" x14ac:dyDescent="0.3">
      <c r="J32" s="27" t="s">
        <v>80</v>
      </c>
      <c r="K32" s="27" t="s">
        <v>51</v>
      </c>
      <c r="L32" s="28">
        <v>674067.45600000001</v>
      </c>
      <c r="M32" s="29"/>
      <c r="N32" s="29"/>
      <c r="O32" s="29"/>
      <c r="P32" s="29"/>
      <c r="Q32" s="29"/>
      <c r="R32" s="29"/>
      <c r="S32" s="29"/>
      <c r="T32" s="30">
        <v>674067.45600000001</v>
      </c>
    </row>
  </sheetData>
  <sheetProtection algorithmName="SHA-512" hashValue="LVr0XDvfGNQjh2Jxvf5T5G3Ayr+p3WCeF/kc3CRV5Czb8Qc8QnV4ccO1LEloDCLpOBrsa16OGzeoTAulrIwmcQ==" saltValue="ThePrLRBaMC7F/P+1JNhlQ==" spinCount="100000" sheet="1" objects="1" scenarios="1"/>
  <mergeCells count="1">
    <mergeCell ref="B2:G2"/>
  </mergeCells>
  <pageMargins left="0.75" right="0.75" top="1" bottom="1" header="0.5" footer="0.5"/>
  <pageSetup scale="56" orientation="portrait" r:id="rId1"/>
  <tableParts count="2">
    <tablePart r:id="rId2"/>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EEE0C4-8BA4-43D5-89B8-B86F63A04F97}">
  <sheetPr codeName="Sheet4">
    <pageSetUpPr fitToPage="1"/>
  </sheetPr>
  <dimension ref="A1:V38"/>
  <sheetViews>
    <sheetView showGridLines="0" workbookViewId="0">
      <pane xSplit="1" ySplit="4" topLeftCell="B15" activePane="bottomRight" state="frozen"/>
      <selection pane="topRight"/>
      <selection pane="bottomLeft"/>
      <selection pane="bottomRight" activeCell="F31" sqref="F31"/>
    </sheetView>
  </sheetViews>
  <sheetFormatPr defaultColWidth="9.125" defaultRowHeight="14.3" x14ac:dyDescent="0.25"/>
  <cols>
    <col min="1" max="1" width="3" style="66" customWidth="1"/>
    <col min="2" max="2" width="30.875" style="66" bestFit="1" customWidth="1"/>
    <col min="3" max="3" width="18" style="66" customWidth="1"/>
    <col min="4" max="4" width="13" style="66" customWidth="1"/>
    <col min="5" max="5" width="20" style="66" customWidth="1"/>
    <col min="6" max="6" width="22" style="66" customWidth="1"/>
    <col min="7" max="7" width="48" style="66" customWidth="1"/>
    <col min="8" max="8" width="3" style="66" customWidth="1"/>
    <col min="9" max="9" width="10.625" style="66" bestFit="1" customWidth="1"/>
    <col min="10" max="16384" width="9.125" style="66"/>
  </cols>
  <sheetData>
    <row r="1" spans="1:22" x14ac:dyDescent="0.25">
      <c r="A1" s="1"/>
      <c r="B1" s="1"/>
      <c r="C1" s="1"/>
      <c r="D1" s="1"/>
      <c r="E1" s="1"/>
      <c r="F1" s="1"/>
      <c r="G1" s="1"/>
      <c r="H1" s="1"/>
    </row>
    <row r="2" spans="1:22" ht="23.95" customHeight="1" x14ac:dyDescent="0.25">
      <c r="A2" s="1"/>
      <c r="B2" s="49" t="s">
        <v>81</v>
      </c>
      <c r="C2" s="50"/>
      <c r="D2" s="50"/>
      <c r="E2" s="50"/>
      <c r="F2" s="50"/>
      <c r="G2" s="50"/>
      <c r="H2" s="1"/>
    </row>
    <row r="3" spans="1:22" x14ac:dyDescent="0.25">
      <c r="A3" s="1"/>
      <c r="B3" s="1"/>
      <c r="C3" s="1"/>
      <c r="D3" s="1"/>
      <c r="E3" s="1"/>
      <c r="F3" s="1"/>
      <c r="G3" s="1"/>
      <c r="H3" s="1"/>
    </row>
    <row r="4" spans="1:22" ht="28.05" customHeight="1" x14ac:dyDescent="0.25">
      <c r="A4" s="1"/>
      <c r="B4" s="13" t="s">
        <v>23</v>
      </c>
      <c r="C4" s="16" t="s">
        <v>24</v>
      </c>
      <c r="D4" s="16" t="s">
        <v>25</v>
      </c>
      <c r="E4" s="16" t="s">
        <v>12</v>
      </c>
      <c r="F4" s="16" t="s">
        <v>20</v>
      </c>
      <c r="G4" s="16" t="s">
        <v>26</v>
      </c>
      <c r="H4" s="1"/>
      <c r="J4" s="68"/>
    </row>
    <row r="5" spans="1:22" ht="18" customHeight="1" x14ac:dyDescent="0.25">
      <c r="A5" s="1"/>
      <c r="B5" s="3" t="s">
        <v>27</v>
      </c>
      <c r="C5" s="43">
        <v>0</v>
      </c>
      <c r="D5" s="38">
        <f t="shared" ref="D5:D15" si="0">IF($C$16&gt;0,C5/$C$16,0)</f>
        <v>0</v>
      </c>
      <c r="E5" s="10">
        <f>PNM!E5</f>
        <v>320.04144003070098</v>
      </c>
      <c r="F5" s="43">
        <f t="shared" ref="F5:F15" si="1">C5*3600*E5/1000000</f>
        <v>0</v>
      </c>
      <c r="G5" s="3"/>
      <c r="H5" s="1"/>
      <c r="I5" s="67"/>
      <c r="J5" s="69"/>
      <c r="K5" s="70"/>
      <c r="L5" s="70"/>
      <c r="M5" s="70"/>
      <c r="N5" s="70"/>
      <c r="O5" s="70"/>
      <c r="P5" s="70"/>
      <c r="Q5" s="70"/>
      <c r="R5" s="70"/>
      <c r="S5" s="70"/>
      <c r="T5" s="70"/>
    </row>
    <row r="6" spans="1:22" ht="18" customHeight="1" x14ac:dyDescent="0.25">
      <c r="A6" s="1"/>
      <c r="B6" s="3" t="s">
        <v>28</v>
      </c>
      <c r="C6" s="43">
        <v>3724380</v>
      </c>
      <c r="D6" s="38">
        <f t="shared" si="0"/>
        <v>0.26948823804584521</v>
      </c>
      <c r="E6" s="10">
        <f>PNM!E6</f>
        <v>309.212848548208</v>
      </c>
      <c r="F6" s="43">
        <f t="shared" si="1"/>
        <v>4145854.1359535097</v>
      </c>
      <c r="G6" s="3"/>
      <c r="H6" s="1"/>
      <c r="I6" s="67"/>
      <c r="J6" s="69"/>
      <c r="K6" s="70"/>
      <c r="L6" s="70"/>
      <c r="M6" s="70"/>
      <c r="N6" s="70"/>
      <c r="O6" s="70"/>
      <c r="P6" s="70"/>
      <c r="Q6" s="70"/>
      <c r="R6" s="70"/>
      <c r="S6" s="70"/>
      <c r="T6" s="70"/>
      <c r="U6" s="71"/>
      <c r="V6" s="71"/>
    </row>
    <row r="7" spans="1:22" ht="18" customHeight="1" x14ac:dyDescent="0.25">
      <c r="A7" s="1"/>
      <c r="B7" s="3" t="s">
        <v>29</v>
      </c>
      <c r="C7" s="43">
        <v>786227</v>
      </c>
      <c r="D7" s="38">
        <f t="shared" si="0"/>
        <v>5.6889718270979536E-2</v>
      </c>
      <c r="E7" s="10">
        <f>PNM!E7</f>
        <v>149.02145375606901</v>
      </c>
      <c r="F7" s="43">
        <f t="shared" si="1"/>
        <v>421792.88588018232</v>
      </c>
      <c r="G7" s="3"/>
      <c r="H7" s="1"/>
      <c r="I7" s="67"/>
      <c r="J7" s="72"/>
      <c r="K7" s="70"/>
      <c r="L7" s="70"/>
      <c r="M7" s="70"/>
      <c r="N7" s="70"/>
      <c r="O7" s="70"/>
      <c r="P7" s="70"/>
      <c r="Q7" s="70"/>
      <c r="R7" s="70"/>
      <c r="S7" s="70"/>
      <c r="T7" s="70"/>
      <c r="U7" s="71"/>
      <c r="V7" s="71"/>
    </row>
    <row r="8" spans="1:22" ht="18" customHeight="1" x14ac:dyDescent="0.25">
      <c r="A8" s="1"/>
      <c r="B8" s="4" t="s">
        <v>30</v>
      </c>
      <c r="C8" s="44">
        <v>0</v>
      </c>
      <c r="D8" s="39">
        <f t="shared" si="0"/>
        <v>0</v>
      </c>
      <c r="E8" s="11">
        <f>PNM!E8</f>
        <v>0</v>
      </c>
      <c r="F8" s="44">
        <f t="shared" si="1"/>
        <v>0</v>
      </c>
      <c r="G8" s="4"/>
      <c r="H8" s="1"/>
      <c r="I8" s="67"/>
      <c r="J8" s="71"/>
      <c r="K8" s="71"/>
      <c r="L8" s="71"/>
      <c r="M8" s="71"/>
      <c r="N8" s="71"/>
      <c r="O8" s="71"/>
      <c r="P8" s="71"/>
      <c r="Q8" s="71"/>
      <c r="R8" s="71"/>
      <c r="S8" s="71"/>
      <c r="T8" s="71"/>
      <c r="U8" s="71"/>
      <c r="V8" s="71"/>
    </row>
    <row r="9" spans="1:22" ht="18" customHeight="1" x14ac:dyDescent="0.25">
      <c r="A9" s="1"/>
      <c r="B9" s="4" t="s">
        <v>31</v>
      </c>
      <c r="C9" s="44">
        <v>0</v>
      </c>
      <c r="D9" s="39">
        <f t="shared" si="0"/>
        <v>0</v>
      </c>
      <c r="E9" s="11">
        <f>PNM!E9</f>
        <v>14.9628970404294</v>
      </c>
      <c r="F9" s="44">
        <f t="shared" si="1"/>
        <v>0</v>
      </c>
      <c r="G9" s="4"/>
      <c r="H9" s="1"/>
      <c r="I9" s="67"/>
      <c r="J9" s="73"/>
    </row>
    <row r="10" spans="1:22" ht="18" customHeight="1" x14ac:dyDescent="0.25">
      <c r="A10" s="1"/>
      <c r="B10" s="5" t="s">
        <v>32</v>
      </c>
      <c r="C10" s="45">
        <v>0</v>
      </c>
      <c r="D10" s="40">
        <f t="shared" si="0"/>
        <v>0</v>
      </c>
      <c r="E10" s="12">
        <f>PNM!E10</f>
        <v>0.77719258716801898</v>
      </c>
      <c r="F10" s="45">
        <f t="shared" si="1"/>
        <v>0</v>
      </c>
      <c r="G10" s="5"/>
      <c r="H10" s="1"/>
      <c r="I10" s="67"/>
      <c r="J10" s="73"/>
    </row>
    <row r="11" spans="1:22" ht="18" customHeight="1" x14ac:dyDescent="0.25">
      <c r="A11" s="1"/>
      <c r="B11" s="4" t="s">
        <v>33</v>
      </c>
      <c r="C11" s="44">
        <v>0</v>
      </c>
      <c r="D11" s="39">
        <f t="shared" si="0"/>
        <v>0</v>
      </c>
      <c r="E11" s="11">
        <f>PNM!E11</f>
        <v>0</v>
      </c>
      <c r="F11" s="44">
        <f t="shared" si="1"/>
        <v>0</v>
      </c>
      <c r="G11" s="4"/>
      <c r="H11" s="1"/>
      <c r="I11" s="67"/>
      <c r="J11" s="73"/>
    </row>
    <row r="12" spans="1:22" ht="18" customHeight="1" x14ac:dyDescent="0.25">
      <c r="A12" s="1"/>
      <c r="B12" s="4" t="s">
        <v>34</v>
      </c>
      <c r="C12" s="44">
        <v>6486641</v>
      </c>
      <c r="D12" s="39">
        <f t="shared" si="0"/>
        <v>0.46935958573667014</v>
      </c>
      <c r="E12" s="11">
        <f>PNM!E12</f>
        <v>0</v>
      </c>
      <c r="F12" s="44">
        <f t="shared" si="1"/>
        <v>0</v>
      </c>
      <c r="G12" s="4" t="s">
        <v>82</v>
      </c>
      <c r="H12" s="1"/>
      <c r="I12" s="67"/>
      <c r="J12" s="73"/>
    </row>
    <row r="13" spans="1:22" ht="18" customHeight="1" x14ac:dyDescent="0.25">
      <c r="A13" s="1"/>
      <c r="B13" s="4" t="s">
        <v>35</v>
      </c>
      <c r="C13" s="44">
        <v>0</v>
      </c>
      <c r="D13" s="39">
        <f t="shared" si="0"/>
        <v>0</v>
      </c>
      <c r="E13" s="11">
        <f>PNM!E13</f>
        <v>0</v>
      </c>
      <c r="F13" s="44">
        <f t="shared" si="1"/>
        <v>0</v>
      </c>
      <c r="G13" s="4"/>
      <c r="H13" s="1"/>
      <c r="I13" s="67"/>
      <c r="J13" s="73"/>
    </row>
    <row r="14" spans="1:22" ht="18" customHeight="1" x14ac:dyDescent="0.25">
      <c r="A14" s="1"/>
      <c r="B14" s="6" t="s">
        <v>36</v>
      </c>
      <c r="C14" s="46">
        <v>0</v>
      </c>
      <c r="D14" s="41">
        <f t="shared" si="0"/>
        <v>0</v>
      </c>
      <c r="E14" s="17">
        <v>0</v>
      </c>
      <c r="F14" s="46">
        <f t="shared" si="1"/>
        <v>0</v>
      </c>
      <c r="G14" s="6"/>
      <c r="H14" s="1"/>
      <c r="I14" s="67"/>
      <c r="J14" s="73"/>
    </row>
    <row r="15" spans="1:22" ht="54.35" x14ac:dyDescent="0.25">
      <c r="A15" s="1"/>
      <c r="B15" s="6" t="s">
        <v>37</v>
      </c>
      <c r="C15" s="46">
        <v>2822947</v>
      </c>
      <c r="D15" s="41">
        <f t="shared" si="0"/>
        <v>0.2042624579465051</v>
      </c>
      <c r="E15" s="17">
        <f>eGRID_AZNM!C16</f>
        <v>106.7828146173561</v>
      </c>
      <c r="F15" s="46">
        <f t="shared" si="1"/>
        <v>1085192.0142322376</v>
      </c>
      <c r="G15" s="6" t="s">
        <v>83</v>
      </c>
      <c r="H15" s="1"/>
      <c r="I15" s="74"/>
      <c r="J15" s="73"/>
    </row>
    <row r="16" spans="1:22" x14ac:dyDescent="0.25">
      <c r="A16" s="1"/>
      <c r="B16" s="55" t="s">
        <v>39</v>
      </c>
      <c r="C16" s="56">
        <f>SUM(C5:C15)</f>
        <v>13820195</v>
      </c>
      <c r="D16" s="57">
        <f>SUM(D5:D15)</f>
        <v>1</v>
      </c>
      <c r="E16" s="58"/>
      <c r="F16" s="56">
        <f>SUM(F5:F15)</f>
        <v>5652839.0360659296</v>
      </c>
      <c r="G16" s="52"/>
      <c r="H16" s="1"/>
      <c r="J16" s="73"/>
    </row>
    <row r="17" spans="1:13" x14ac:dyDescent="0.25">
      <c r="A17" s="1"/>
      <c r="B17" s="52"/>
      <c r="C17" s="59"/>
      <c r="D17" s="59"/>
      <c r="E17" s="59"/>
      <c r="F17" s="59"/>
      <c r="G17" s="52"/>
      <c r="H17" s="1"/>
      <c r="J17" s="73"/>
    </row>
    <row r="18" spans="1:13" ht="19.05" x14ac:dyDescent="0.25">
      <c r="A18" s="1"/>
      <c r="B18" s="60" t="s">
        <v>1</v>
      </c>
      <c r="C18" s="61">
        <f>IF(C16&gt;0,F16*1000000/(C16*3600),0)</f>
        <v>113.61873443709509</v>
      </c>
      <c r="D18" s="59"/>
      <c r="E18" s="59"/>
      <c r="F18" s="59"/>
      <c r="G18" s="52"/>
      <c r="H18" s="1"/>
      <c r="J18" s="73"/>
    </row>
    <row r="19" spans="1:13" x14ac:dyDescent="0.25">
      <c r="A19" s="1"/>
      <c r="B19" s="1"/>
      <c r="C19" s="1"/>
      <c r="D19" s="1"/>
      <c r="E19" s="1"/>
      <c r="F19" s="1"/>
      <c r="G19" s="1"/>
      <c r="H19" s="1"/>
      <c r="J19" s="73"/>
    </row>
    <row r="20" spans="1:13" ht="14.95" customHeight="1" x14ac:dyDescent="0.25">
      <c r="A20" s="1"/>
      <c r="B20" s="99" t="s">
        <v>84</v>
      </c>
      <c r="C20" s="100"/>
      <c r="D20" s="100"/>
      <c r="E20" s="100"/>
      <c r="F20" s="100"/>
      <c r="G20" s="101"/>
      <c r="H20" s="1"/>
      <c r="J20" s="73"/>
    </row>
    <row r="21" spans="1:13" ht="45" customHeight="1" x14ac:dyDescent="0.25">
      <c r="A21" s="1"/>
      <c r="B21" s="108" t="s">
        <v>85</v>
      </c>
      <c r="C21" s="109"/>
      <c r="D21" s="109"/>
      <c r="E21" s="109"/>
      <c r="F21" s="109"/>
      <c r="G21" s="110"/>
      <c r="H21" s="1"/>
      <c r="J21" s="67"/>
      <c r="K21" s="67"/>
      <c r="L21" s="67"/>
      <c r="M21" s="67"/>
    </row>
    <row r="22" spans="1:13" ht="14.95" customHeight="1" x14ac:dyDescent="0.25">
      <c r="A22" s="1"/>
      <c r="B22" s="78" t="s">
        <v>86</v>
      </c>
      <c r="C22" s="79"/>
      <c r="D22" s="102" t="s">
        <v>87</v>
      </c>
      <c r="E22" s="103"/>
      <c r="F22" s="103"/>
      <c r="G22" s="104"/>
      <c r="H22" s="1"/>
      <c r="J22" s="67"/>
      <c r="K22" s="67"/>
      <c r="L22" s="67"/>
      <c r="M22" s="67"/>
    </row>
    <row r="23" spans="1:13" ht="14.95" customHeight="1" x14ac:dyDescent="0.25">
      <c r="A23" s="1"/>
      <c r="B23" s="78" t="s">
        <v>88</v>
      </c>
      <c r="C23" s="79"/>
      <c r="D23" s="102" t="s">
        <v>89</v>
      </c>
      <c r="E23" s="103"/>
      <c r="F23" s="103"/>
      <c r="G23" s="104"/>
      <c r="H23" s="1"/>
      <c r="J23" s="67"/>
      <c r="K23" s="67"/>
      <c r="L23" s="67"/>
      <c r="M23" s="67"/>
    </row>
    <row r="24" spans="1:13" ht="14.95" customHeight="1" x14ac:dyDescent="0.25">
      <c r="A24" s="1"/>
      <c r="B24" s="78" t="s">
        <v>90</v>
      </c>
      <c r="C24" s="79"/>
      <c r="D24" s="102" t="s">
        <v>91</v>
      </c>
      <c r="E24" s="103"/>
      <c r="F24" s="103"/>
      <c r="G24" s="104"/>
      <c r="H24" s="1"/>
      <c r="J24" s="67"/>
      <c r="K24" s="67"/>
      <c r="L24" s="67"/>
      <c r="M24" s="67"/>
    </row>
    <row r="25" spans="1:13" ht="14.95" customHeight="1" x14ac:dyDescent="0.25">
      <c r="A25" s="1"/>
      <c r="B25" s="78" t="s">
        <v>92</v>
      </c>
      <c r="C25" s="79"/>
      <c r="D25" s="102" t="s">
        <v>93</v>
      </c>
      <c r="E25" s="103"/>
      <c r="F25" s="103"/>
      <c r="G25" s="104"/>
      <c r="H25" s="1"/>
      <c r="J25" s="67"/>
      <c r="K25" s="67"/>
      <c r="L25" s="67"/>
      <c r="M25" s="67"/>
    </row>
    <row r="26" spans="1:13" ht="14.95" customHeight="1" x14ac:dyDescent="0.25">
      <c r="A26" s="1"/>
      <c r="B26" s="78" t="s">
        <v>94</v>
      </c>
      <c r="C26" s="79"/>
      <c r="D26" s="102" t="s">
        <v>95</v>
      </c>
      <c r="E26" s="103"/>
      <c r="F26" s="103"/>
      <c r="G26" s="104"/>
      <c r="H26" s="1"/>
      <c r="J26" s="67"/>
      <c r="K26" s="67"/>
      <c r="L26" s="67"/>
      <c r="M26" s="67"/>
    </row>
    <row r="27" spans="1:13" x14ac:dyDescent="0.25">
      <c r="A27" s="1"/>
      <c r="B27" s="54" t="s">
        <v>96</v>
      </c>
      <c r="C27" s="80"/>
      <c r="D27" s="105"/>
      <c r="E27" s="106"/>
      <c r="F27" s="106"/>
      <c r="G27" s="107"/>
      <c r="H27" s="1"/>
    </row>
    <row r="28" spans="1:13" x14ac:dyDescent="0.25">
      <c r="A28" s="1"/>
      <c r="B28" s="1"/>
      <c r="C28" s="1"/>
      <c r="D28" s="1"/>
      <c r="E28" s="1"/>
      <c r="F28" s="1"/>
      <c r="G28" s="1"/>
      <c r="H28" s="1"/>
    </row>
    <row r="33" spans="2:2" x14ac:dyDescent="0.25">
      <c r="B33" s="67"/>
    </row>
    <row r="34" spans="2:2" x14ac:dyDescent="0.25">
      <c r="B34" s="67"/>
    </row>
    <row r="35" spans="2:2" x14ac:dyDescent="0.25">
      <c r="B35" s="67"/>
    </row>
    <row r="36" spans="2:2" x14ac:dyDescent="0.25">
      <c r="B36" s="67"/>
    </row>
    <row r="37" spans="2:2" x14ac:dyDescent="0.25">
      <c r="B37" s="67"/>
    </row>
    <row r="38" spans="2:2" x14ac:dyDescent="0.25">
      <c r="B38" s="67"/>
    </row>
  </sheetData>
  <sheetProtection algorithmName="SHA-512" hashValue="ITmDP+x39ENhtdpZ8hwcR+ziSKlhtaEHJl5nYdNwpx1neskAcEXzxZAxfBj7RoDWp8aplLSXzmAQrZnceEmFIQ==" saltValue="+5wX2dD8UkaRAnS9CEMGKQ==" spinCount="100000" sheet="1" objects="1" scenarios="1"/>
  <mergeCells count="8">
    <mergeCell ref="B20:G20"/>
    <mergeCell ref="D22:G22"/>
    <mergeCell ref="D23:G23"/>
    <mergeCell ref="D26:G26"/>
    <mergeCell ref="D27:G27"/>
    <mergeCell ref="D24:G24"/>
    <mergeCell ref="D25:G25"/>
    <mergeCell ref="B21:G21"/>
  </mergeCells>
  <pageMargins left="0.75" right="0.75" top="1" bottom="1" header="0.5" footer="0.5"/>
  <pageSetup scale="56"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90EE4C-4ED6-4C1C-9845-BCED2CD74570}">
  <sheetPr codeName="Sheet5">
    <pageSetUpPr fitToPage="1"/>
  </sheetPr>
  <dimension ref="A1:J19"/>
  <sheetViews>
    <sheetView showGridLines="0" workbookViewId="0">
      <pane xSplit="1" ySplit="4" topLeftCell="B5" activePane="bottomRight" state="frozen"/>
      <selection pane="topRight"/>
      <selection pane="bottomLeft"/>
      <selection pane="bottomRight" activeCell="C26" sqref="C26"/>
    </sheetView>
  </sheetViews>
  <sheetFormatPr defaultColWidth="9.125" defaultRowHeight="14.3" x14ac:dyDescent="0.25"/>
  <cols>
    <col min="1" max="1" width="3" style="66" customWidth="1"/>
    <col min="2" max="2" width="30.875" style="66" bestFit="1" customWidth="1"/>
    <col min="3" max="3" width="18" style="66" customWidth="1"/>
    <col min="4" max="4" width="13" style="66" customWidth="1"/>
    <col min="5" max="5" width="20" style="66" customWidth="1"/>
    <col min="6" max="6" width="22" style="66" customWidth="1"/>
    <col min="7" max="7" width="48" style="66" customWidth="1"/>
    <col min="8" max="8" width="3" style="66" customWidth="1"/>
    <col min="9" max="16384" width="9.125" style="66"/>
  </cols>
  <sheetData>
    <row r="1" spans="1:10" x14ac:dyDescent="0.25">
      <c r="A1" s="1"/>
      <c r="B1" s="1"/>
      <c r="C1" s="1"/>
      <c r="D1" s="1"/>
      <c r="E1" s="1"/>
      <c r="F1" s="1"/>
      <c r="G1" s="1"/>
      <c r="H1" s="1"/>
    </row>
    <row r="2" spans="1:10" ht="23.95" customHeight="1" x14ac:dyDescent="0.25">
      <c r="A2" s="1"/>
      <c r="B2" s="49" t="s">
        <v>97</v>
      </c>
      <c r="C2" s="50"/>
      <c r="D2" s="50"/>
      <c r="E2" s="50"/>
      <c r="F2" s="50"/>
      <c r="G2" s="50"/>
      <c r="H2" s="1"/>
    </row>
    <row r="3" spans="1:10" x14ac:dyDescent="0.25">
      <c r="A3" s="1"/>
      <c r="B3" s="1"/>
      <c r="C3" s="1"/>
      <c r="D3" s="1"/>
      <c r="E3" s="1"/>
      <c r="F3" s="1"/>
      <c r="G3" s="1"/>
      <c r="H3" s="1"/>
    </row>
    <row r="4" spans="1:10" ht="28.05" customHeight="1" x14ac:dyDescent="0.25">
      <c r="A4" s="1"/>
      <c r="B4" s="13" t="s">
        <v>23</v>
      </c>
      <c r="C4" s="16" t="s">
        <v>24</v>
      </c>
      <c r="D4" s="16" t="s">
        <v>25</v>
      </c>
      <c r="E4" s="16" t="s">
        <v>12</v>
      </c>
      <c r="F4" s="16" t="s">
        <v>20</v>
      </c>
      <c r="G4" s="16" t="s">
        <v>26</v>
      </c>
      <c r="H4" s="1"/>
    </row>
    <row r="5" spans="1:10" ht="18" customHeight="1" x14ac:dyDescent="0.25">
      <c r="A5" s="1"/>
      <c r="B5" s="3" t="s">
        <v>27</v>
      </c>
      <c r="C5" s="43">
        <v>0</v>
      </c>
      <c r="D5" s="38">
        <f t="shared" ref="D5:D15" si="0">IF($C$16&gt;0,C5/$C$16,0)</f>
        <v>0</v>
      </c>
      <c r="E5" s="10">
        <f>PNM!E5</f>
        <v>320.04144003070098</v>
      </c>
      <c r="F5" s="43">
        <f t="shared" ref="F5:F15" si="1">C5*3600*E5/1000000</f>
        <v>0</v>
      </c>
      <c r="G5" s="3"/>
      <c r="H5" s="1"/>
      <c r="I5" s="67"/>
      <c r="J5" s="67"/>
    </row>
    <row r="6" spans="1:10" ht="18" customHeight="1" x14ac:dyDescent="0.25">
      <c r="A6" s="1"/>
      <c r="B6" s="3" t="s">
        <v>28</v>
      </c>
      <c r="C6" s="43">
        <v>0</v>
      </c>
      <c r="D6" s="38">
        <f t="shared" si="0"/>
        <v>0</v>
      </c>
      <c r="E6" s="10">
        <f>PNM!E6</f>
        <v>309.212848548208</v>
      </c>
      <c r="F6" s="43">
        <f t="shared" si="1"/>
        <v>0</v>
      </c>
      <c r="G6" s="3"/>
      <c r="H6" s="1"/>
      <c r="I6" s="67"/>
      <c r="J6" s="67"/>
    </row>
    <row r="7" spans="1:10" ht="18" customHeight="1" x14ac:dyDescent="0.25">
      <c r="A7" s="1"/>
      <c r="B7" s="3" t="s">
        <v>29</v>
      </c>
      <c r="C7" s="43">
        <v>5734528</v>
      </c>
      <c r="D7" s="38">
        <f t="shared" si="0"/>
        <v>0.40680137073906109</v>
      </c>
      <c r="E7" s="10">
        <f>PNM!E7</f>
        <v>149.02145375606901</v>
      </c>
      <c r="F7" s="43">
        <f t="shared" si="1"/>
        <v>3076443.7169935787</v>
      </c>
      <c r="G7" s="3"/>
      <c r="H7" s="1"/>
      <c r="I7" s="67"/>
      <c r="J7" s="67"/>
    </row>
    <row r="8" spans="1:10" ht="18" customHeight="1" x14ac:dyDescent="0.25">
      <c r="A8" s="1"/>
      <c r="B8" s="4" t="s">
        <v>30</v>
      </c>
      <c r="C8" s="44">
        <v>0</v>
      </c>
      <c r="D8" s="39">
        <f t="shared" si="0"/>
        <v>0</v>
      </c>
      <c r="E8" s="11">
        <f>PNM!E8</f>
        <v>0</v>
      </c>
      <c r="F8" s="44">
        <f t="shared" si="1"/>
        <v>0</v>
      </c>
      <c r="G8" s="4"/>
      <c r="H8" s="1"/>
      <c r="I8" s="67"/>
      <c r="J8" s="67"/>
    </row>
    <row r="9" spans="1:10" ht="18" customHeight="1" x14ac:dyDescent="0.25">
      <c r="A9" s="1"/>
      <c r="B9" s="4" t="s">
        <v>31</v>
      </c>
      <c r="C9" s="44">
        <v>0</v>
      </c>
      <c r="D9" s="39">
        <f t="shared" si="0"/>
        <v>0</v>
      </c>
      <c r="E9" s="11">
        <f>PNM!E9</f>
        <v>14.9628970404294</v>
      </c>
      <c r="F9" s="44">
        <f t="shared" si="1"/>
        <v>0</v>
      </c>
      <c r="G9" s="4"/>
      <c r="H9" s="1"/>
      <c r="I9" s="67"/>
      <c r="J9" s="67"/>
    </row>
    <row r="10" spans="1:10" ht="18" customHeight="1" x14ac:dyDescent="0.25">
      <c r="A10" s="1"/>
      <c r="B10" s="5" t="s">
        <v>32</v>
      </c>
      <c r="C10" s="45">
        <v>4948104</v>
      </c>
      <c r="D10" s="40">
        <f t="shared" si="0"/>
        <v>0.35101328126036374</v>
      </c>
      <c r="E10" s="12">
        <f>PNM!E10</f>
        <v>0.77719258716801898</v>
      </c>
      <c r="F10" s="45">
        <f t="shared" si="1"/>
        <v>13844.267097611124</v>
      </c>
      <c r="G10" s="5"/>
      <c r="H10" s="1"/>
      <c r="I10" s="67"/>
      <c r="J10" s="67"/>
    </row>
    <row r="11" spans="1:10" ht="18" customHeight="1" x14ac:dyDescent="0.25">
      <c r="A11" s="1"/>
      <c r="B11" s="4" t="s">
        <v>33</v>
      </c>
      <c r="C11" s="44">
        <v>0</v>
      </c>
      <c r="D11" s="39">
        <f t="shared" si="0"/>
        <v>0</v>
      </c>
      <c r="E11" s="11">
        <f>PNM!E11</f>
        <v>0</v>
      </c>
      <c r="F11" s="44">
        <f t="shared" si="1"/>
        <v>0</v>
      </c>
      <c r="G11" s="4"/>
      <c r="H11" s="1"/>
      <c r="I11" s="67"/>
      <c r="J11" s="67"/>
    </row>
    <row r="12" spans="1:10" ht="18" customHeight="1" x14ac:dyDescent="0.25">
      <c r="A12" s="1"/>
      <c r="B12" s="4" t="s">
        <v>34</v>
      </c>
      <c r="C12" s="44">
        <v>0</v>
      </c>
      <c r="D12" s="39">
        <f t="shared" si="0"/>
        <v>0</v>
      </c>
      <c r="E12" s="11">
        <f>PNM!E12</f>
        <v>0</v>
      </c>
      <c r="F12" s="44">
        <f t="shared" si="1"/>
        <v>0</v>
      </c>
      <c r="G12" s="4"/>
      <c r="H12" s="1"/>
      <c r="I12" s="67"/>
      <c r="J12" s="67"/>
    </row>
    <row r="13" spans="1:10" ht="18" customHeight="1" x14ac:dyDescent="0.25">
      <c r="A13" s="1"/>
      <c r="B13" s="4" t="s">
        <v>35</v>
      </c>
      <c r="C13" s="44">
        <v>867899</v>
      </c>
      <c r="D13" s="39">
        <f t="shared" si="0"/>
        <v>6.1567840084320868E-2</v>
      </c>
      <c r="E13" s="11">
        <f>PNM!E13</f>
        <v>0</v>
      </c>
      <c r="F13" s="44">
        <f t="shared" si="1"/>
        <v>0</v>
      </c>
      <c r="G13" s="4"/>
      <c r="H13" s="1"/>
      <c r="I13" s="67"/>
      <c r="J13" s="67"/>
    </row>
    <row r="14" spans="1:10" ht="18" customHeight="1" x14ac:dyDescent="0.25">
      <c r="A14" s="1"/>
      <c r="B14" s="6" t="s">
        <v>36</v>
      </c>
      <c r="C14" s="46">
        <v>0</v>
      </c>
      <c r="D14" s="41">
        <f t="shared" si="0"/>
        <v>0</v>
      </c>
      <c r="E14" s="17">
        <v>0</v>
      </c>
      <c r="F14" s="46">
        <f t="shared" si="1"/>
        <v>0</v>
      </c>
      <c r="G14" s="6"/>
      <c r="H14" s="1"/>
      <c r="I14" s="67"/>
      <c r="J14" s="67"/>
    </row>
    <row r="15" spans="1:10" ht="27.2" x14ac:dyDescent="0.25">
      <c r="A15" s="1"/>
      <c r="B15" s="6" t="s">
        <v>37</v>
      </c>
      <c r="C15" s="46">
        <v>2546098</v>
      </c>
      <c r="D15" s="41">
        <f t="shared" si="0"/>
        <v>0.18061750791625431</v>
      </c>
      <c r="E15" s="17">
        <f>eGRID_AZNM!C16</f>
        <v>106.7828146173561</v>
      </c>
      <c r="F15" s="46">
        <f t="shared" si="1"/>
        <v>978766.23863383604</v>
      </c>
      <c r="G15" s="6" t="s">
        <v>38</v>
      </c>
      <c r="H15" s="1"/>
    </row>
    <row r="16" spans="1:10" x14ac:dyDescent="0.25">
      <c r="A16" s="1"/>
      <c r="B16" s="55" t="s">
        <v>39</v>
      </c>
      <c r="C16" s="56">
        <f>SUM(C5:C15)</f>
        <v>14096629</v>
      </c>
      <c r="D16" s="57">
        <f>SUM(D5:D15)</f>
        <v>1</v>
      </c>
      <c r="E16" s="58"/>
      <c r="F16" s="56">
        <f>SUM(F5:F15)</f>
        <v>4069054.2227250258</v>
      </c>
      <c r="G16" s="52"/>
      <c r="H16" s="1"/>
    </row>
    <row r="17" spans="1:8" x14ac:dyDescent="0.25">
      <c r="A17" s="1"/>
      <c r="B17" s="52"/>
      <c r="C17" s="59"/>
      <c r="D17" s="59"/>
      <c r="E17" s="59"/>
      <c r="F17" s="59"/>
      <c r="G17" s="52"/>
      <c r="H17" s="1"/>
    </row>
    <row r="18" spans="1:8" ht="19.05" x14ac:dyDescent="0.25">
      <c r="A18" s="1"/>
      <c r="B18" s="60" t="s">
        <v>1</v>
      </c>
      <c r="C18" s="61">
        <f>IF(C16&gt;0,F16*1000000/(C16*3600),0)</f>
        <v>80.181782442159786</v>
      </c>
      <c r="D18" s="59"/>
      <c r="E18" s="59"/>
      <c r="F18" s="59"/>
      <c r="G18" s="52"/>
      <c r="H18" s="1"/>
    </row>
    <row r="19" spans="1:8" x14ac:dyDescent="0.25">
      <c r="A19" s="1"/>
      <c r="B19" s="1"/>
      <c r="C19" s="1"/>
      <c r="D19" s="1"/>
      <c r="E19" s="1"/>
      <c r="F19" s="1"/>
      <c r="G19" s="1"/>
      <c r="H19" s="1"/>
    </row>
  </sheetData>
  <sheetProtection algorithmName="SHA-512" hashValue="SrsXL9/nsrMKvlYashZLJpdfGEKgiR162GdzYg4xwJTVnSYZ5k/KXPw9Pl3qqtXaBH2E+FFOZc6KLvxFp1fCHw==" saltValue="84dTAg1JofzGDIcVc+WaFQ==" spinCount="100000" sheet="1" objects="1" scenarios="1"/>
  <pageMargins left="0.75" right="0.75" top="1" bottom="1" header="0.5" footer="0.5"/>
  <pageSetup scale="56" orientation="portrait"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3EF37E-A0F1-4B46-AC31-57C3A35BB47D}">
  <sheetPr codeName="Sheet6">
    <pageSetUpPr fitToPage="1"/>
  </sheetPr>
  <dimension ref="A1:J19"/>
  <sheetViews>
    <sheetView showGridLines="0" workbookViewId="0">
      <pane xSplit="1" ySplit="4" topLeftCell="B5" activePane="bottomRight" state="frozen"/>
      <selection pane="topRight"/>
      <selection pane="bottomLeft"/>
      <selection pane="bottomRight" activeCell="D26" sqref="D26"/>
    </sheetView>
  </sheetViews>
  <sheetFormatPr defaultColWidth="9.125" defaultRowHeight="14.3" x14ac:dyDescent="0.25"/>
  <cols>
    <col min="1" max="1" width="3" style="66" customWidth="1"/>
    <col min="2" max="2" width="30.875" style="66" bestFit="1" customWidth="1"/>
    <col min="3" max="3" width="18" style="66" customWidth="1"/>
    <col min="4" max="4" width="13" style="66" customWidth="1"/>
    <col min="5" max="5" width="20" style="66" customWidth="1"/>
    <col min="6" max="6" width="22" style="66" customWidth="1"/>
    <col min="7" max="7" width="48" style="66" customWidth="1"/>
    <col min="8" max="8" width="3" style="66" customWidth="1"/>
    <col min="9" max="16384" width="9.125" style="66"/>
  </cols>
  <sheetData>
    <row r="1" spans="1:10" x14ac:dyDescent="0.25">
      <c r="A1" s="1"/>
      <c r="B1" s="1"/>
      <c r="C1" s="1"/>
      <c r="D1" s="1"/>
      <c r="E1" s="1"/>
      <c r="F1" s="1"/>
      <c r="G1" s="1"/>
      <c r="H1" s="1"/>
    </row>
    <row r="2" spans="1:10" ht="23.95" customHeight="1" x14ac:dyDescent="0.25">
      <c r="A2" s="1"/>
      <c r="B2" s="98" t="s">
        <v>98</v>
      </c>
      <c r="C2" s="111"/>
      <c r="D2" s="111"/>
      <c r="E2" s="111"/>
      <c r="F2" s="111"/>
      <c r="G2" s="111"/>
      <c r="H2" s="1"/>
    </row>
    <row r="3" spans="1:10" x14ac:dyDescent="0.25">
      <c r="A3" s="1"/>
      <c r="B3" s="1"/>
      <c r="C3" s="1"/>
      <c r="D3" s="1"/>
      <c r="E3" s="1"/>
      <c r="F3" s="1"/>
      <c r="G3" s="1"/>
      <c r="H3" s="1"/>
    </row>
    <row r="4" spans="1:10" ht="28.05" customHeight="1" x14ac:dyDescent="0.25">
      <c r="A4" s="1"/>
      <c r="B4" s="13" t="s">
        <v>23</v>
      </c>
      <c r="C4" s="16" t="s">
        <v>24</v>
      </c>
      <c r="D4" s="16" t="s">
        <v>25</v>
      </c>
      <c r="E4" s="16" t="s">
        <v>12</v>
      </c>
      <c r="F4" s="16" t="s">
        <v>20</v>
      </c>
      <c r="G4" s="16" t="s">
        <v>26</v>
      </c>
      <c r="H4" s="1"/>
    </row>
    <row r="5" spans="1:10" ht="18" customHeight="1" x14ac:dyDescent="0.25">
      <c r="A5" s="1"/>
      <c r="B5" s="3" t="s">
        <v>27</v>
      </c>
      <c r="C5" s="43">
        <v>0</v>
      </c>
      <c r="D5" s="38">
        <f t="shared" ref="D5:D15" si="0">IF($C$16&gt;0,C5/$C$16,0)</f>
        <v>0</v>
      </c>
      <c r="E5" s="10">
        <f>PNM!E5</f>
        <v>320.04144003070098</v>
      </c>
      <c r="F5" s="43">
        <f t="shared" ref="F5:F15" si="1">C5*3600*E5/1000000</f>
        <v>0</v>
      </c>
      <c r="G5" s="3"/>
      <c r="H5" s="1"/>
      <c r="I5" s="67"/>
      <c r="J5" s="67"/>
    </row>
    <row r="6" spans="1:10" ht="18" customHeight="1" x14ac:dyDescent="0.25">
      <c r="A6" s="1"/>
      <c r="B6" s="3" t="s">
        <v>28</v>
      </c>
      <c r="C6" s="43">
        <v>66876</v>
      </c>
      <c r="D6" s="38">
        <f t="shared" si="0"/>
        <v>0.11493624678398152</v>
      </c>
      <c r="E6" s="10">
        <f>PNM!E6</f>
        <v>309.212848548208</v>
      </c>
      <c r="F6" s="43">
        <f t="shared" si="1"/>
        <v>74444.106454235851</v>
      </c>
      <c r="G6" s="3"/>
      <c r="H6" s="1"/>
      <c r="I6" s="67"/>
      <c r="J6" s="67"/>
    </row>
    <row r="7" spans="1:10" ht="18" customHeight="1" x14ac:dyDescent="0.25">
      <c r="A7" s="1"/>
      <c r="B7" s="3" t="s">
        <v>29</v>
      </c>
      <c r="C7" s="43">
        <v>10703</v>
      </c>
      <c r="D7" s="38">
        <f t="shared" si="0"/>
        <v>1.8394680443342217E-2</v>
      </c>
      <c r="E7" s="10">
        <f>PNM!E7</f>
        <v>149.02145375606901</v>
      </c>
      <c r="F7" s="43">
        <f t="shared" si="1"/>
        <v>5741.9158303843442</v>
      </c>
      <c r="G7" s="3"/>
      <c r="H7" s="1"/>
      <c r="I7" s="67"/>
      <c r="J7" s="67"/>
    </row>
    <row r="8" spans="1:10" ht="18" customHeight="1" x14ac:dyDescent="0.25">
      <c r="A8" s="1"/>
      <c r="B8" s="4" t="s">
        <v>30</v>
      </c>
      <c r="C8" s="44">
        <v>0</v>
      </c>
      <c r="D8" s="39">
        <f t="shared" si="0"/>
        <v>0</v>
      </c>
      <c r="E8" s="11">
        <f>PNM!E8</f>
        <v>0</v>
      </c>
      <c r="F8" s="44">
        <f t="shared" si="1"/>
        <v>0</v>
      </c>
      <c r="G8" s="4"/>
      <c r="H8" s="1"/>
      <c r="I8" s="67"/>
      <c r="J8" s="67"/>
    </row>
    <row r="9" spans="1:10" ht="18" customHeight="1" x14ac:dyDescent="0.25">
      <c r="A9" s="1"/>
      <c r="B9" s="4" t="s">
        <v>31</v>
      </c>
      <c r="C9" s="44">
        <v>0</v>
      </c>
      <c r="D9" s="39">
        <f t="shared" si="0"/>
        <v>0</v>
      </c>
      <c r="E9" s="11">
        <f>PNM!E9</f>
        <v>14.9628970404294</v>
      </c>
      <c r="F9" s="44">
        <f t="shared" si="1"/>
        <v>0</v>
      </c>
      <c r="G9" s="4"/>
      <c r="H9" s="1"/>
      <c r="I9" s="67"/>
      <c r="J9" s="67"/>
    </row>
    <row r="10" spans="1:10" ht="18" customHeight="1" x14ac:dyDescent="0.25">
      <c r="A10" s="1"/>
      <c r="B10" s="5" t="s">
        <v>32</v>
      </c>
      <c r="C10" s="45">
        <v>0</v>
      </c>
      <c r="D10" s="40">
        <f t="shared" si="0"/>
        <v>0</v>
      </c>
      <c r="E10" s="12">
        <f>PNM!E10</f>
        <v>0.77719258716801898</v>
      </c>
      <c r="F10" s="45">
        <f t="shared" si="1"/>
        <v>0</v>
      </c>
      <c r="G10" s="5"/>
      <c r="H10" s="1"/>
      <c r="I10" s="67"/>
      <c r="J10" s="67"/>
    </row>
    <row r="11" spans="1:10" ht="18" customHeight="1" x14ac:dyDescent="0.25">
      <c r="A11" s="1"/>
      <c r="B11" s="4" t="s">
        <v>33</v>
      </c>
      <c r="C11" s="44">
        <v>72405</v>
      </c>
      <c r="D11" s="39">
        <f t="shared" si="0"/>
        <v>0.1244386468747261</v>
      </c>
      <c r="E11" s="11">
        <f>PNM!E11</f>
        <v>0</v>
      </c>
      <c r="F11" s="44">
        <f t="shared" si="1"/>
        <v>0</v>
      </c>
      <c r="G11" s="4"/>
      <c r="H11" s="1"/>
      <c r="I11" s="67"/>
      <c r="J11" s="67"/>
    </row>
    <row r="12" spans="1:10" ht="18" customHeight="1" x14ac:dyDescent="0.25">
      <c r="A12" s="1"/>
      <c r="B12" s="4" t="s">
        <v>34</v>
      </c>
      <c r="C12" s="44">
        <v>0</v>
      </c>
      <c r="D12" s="39">
        <f t="shared" si="0"/>
        <v>0</v>
      </c>
      <c r="E12" s="11">
        <f>PNM!E12</f>
        <v>0</v>
      </c>
      <c r="F12" s="44">
        <f t="shared" si="1"/>
        <v>0</v>
      </c>
      <c r="G12" s="4"/>
      <c r="H12" s="1"/>
      <c r="I12" s="67"/>
      <c r="J12" s="67"/>
    </row>
    <row r="13" spans="1:10" ht="18" customHeight="1" x14ac:dyDescent="0.25">
      <c r="A13" s="1"/>
      <c r="B13" s="4" t="s">
        <v>35</v>
      </c>
      <c r="C13" s="44">
        <v>0</v>
      </c>
      <c r="D13" s="39">
        <f t="shared" si="0"/>
        <v>0</v>
      </c>
      <c r="E13" s="11">
        <f>PNM!E13</f>
        <v>0</v>
      </c>
      <c r="F13" s="44">
        <f t="shared" si="1"/>
        <v>0</v>
      </c>
      <c r="G13" s="4"/>
      <c r="H13" s="1"/>
      <c r="I13" s="67"/>
      <c r="J13" s="67"/>
    </row>
    <row r="14" spans="1:10" ht="18" customHeight="1" x14ac:dyDescent="0.25">
      <c r="A14" s="1"/>
      <c r="B14" s="6" t="s">
        <v>36</v>
      </c>
      <c r="C14" s="46">
        <v>0</v>
      </c>
      <c r="D14" s="41">
        <f t="shared" si="0"/>
        <v>0</v>
      </c>
      <c r="E14" s="17">
        <v>0</v>
      </c>
      <c r="F14" s="46">
        <f t="shared" si="1"/>
        <v>0</v>
      </c>
      <c r="G14" s="6"/>
      <c r="H14" s="1"/>
      <c r="I14" s="67"/>
      <c r="J14" s="67"/>
    </row>
    <row r="15" spans="1:10" ht="27.2" x14ac:dyDescent="0.25">
      <c r="A15" s="1"/>
      <c r="B15" s="6" t="s">
        <v>37</v>
      </c>
      <c r="C15" s="46">
        <v>431869</v>
      </c>
      <c r="D15" s="41">
        <f t="shared" si="0"/>
        <v>0.74223042589795019</v>
      </c>
      <c r="E15" s="17">
        <f>eGRID_AZNM!C16</f>
        <v>106.7828146173561</v>
      </c>
      <c r="F15" s="46">
        <f t="shared" si="1"/>
        <v>166018.27451753867</v>
      </c>
      <c r="G15" s="6" t="s">
        <v>38</v>
      </c>
      <c r="H15" s="1"/>
    </row>
    <row r="16" spans="1:10" x14ac:dyDescent="0.25">
      <c r="A16" s="1"/>
      <c r="B16" s="55" t="s">
        <v>39</v>
      </c>
      <c r="C16" s="56">
        <f>SUM(C5:C15)</f>
        <v>581853</v>
      </c>
      <c r="D16" s="57">
        <f>SUM(D5:D15)</f>
        <v>1</v>
      </c>
      <c r="E16" s="58"/>
      <c r="F16" s="56">
        <f>SUM(F5:F15)</f>
        <v>246204.29680215887</v>
      </c>
      <c r="G16" s="52"/>
      <c r="H16" s="1"/>
    </row>
    <row r="17" spans="1:8" x14ac:dyDescent="0.25">
      <c r="A17" s="1"/>
      <c r="B17" s="52"/>
      <c r="C17" s="59"/>
      <c r="D17" s="59"/>
      <c r="E17" s="59"/>
      <c r="F17" s="59"/>
      <c r="G17" s="52"/>
      <c r="H17" s="1"/>
    </row>
    <row r="18" spans="1:8" ht="19.05" x14ac:dyDescent="0.25">
      <c r="A18" s="1"/>
      <c r="B18" s="60" t="s">
        <v>1</v>
      </c>
      <c r="C18" s="61">
        <f>IF(C16&gt;0,F16*1000000/(C16*3600),0)</f>
        <v>117.53842026258201</v>
      </c>
      <c r="D18" s="59"/>
      <c r="E18" s="59"/>
      <c r="F18" s="59"/>
      <c r="G18" s="52"/>
      <c r="H18" s="1"/>
    </row>
    <row r="19" spans="1:8" x14ac:dyDescent="0.25">
      <c r="A19" s="1"/>
      <c r="B19" s="1"/>
      <c r="C19" s="1"/>
      <c r="D19" s="1"/>
      <c r="E19" s="1"/>
      <c r="F19" s="1"/>
      <c r="G19" s="1"/>
      <c r="H19" s="1"/>
    </row>
  </sheetData>
  <sheetProtection algorithmName="SHA-512" hashValue="Y+tu6ULFfWWmkspWG2Pn0onWWckvdHTslDYZKJvejJ70Xk28N5cHy+xhxHC4GUEr12Mt2EjDRekKb1vTNXCplw==" saltValue="6QvQ8nhK2Ibma3yezaLipQ==" spinCount="100000" sheet="1" objects="1" scenarios="1"/>
  <mergeCells count="1">
    <mergeCell ref="B2:G2"/>
  </mergeCells>
  <pageMargins left="0.75" right="0.75" top="1" bottom="1" header="0.5" footer="0.5"/>
  <pageSetup scale="56"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5E2C76-C3AC-484F-BFBC-57C17DF14802}">
  <sheetPr codeName="Sheet7">
    <pageSetUpPr fitToPage="1"/>
  </sheetPr>
  <dimension ref="A1:J22"/>
  <sheetViews>
    <sheetView showGridLines="0" workbookViewId="0">
      <pane xSplit="1" ySplit="4" topLeftCell="B5" activePane="bottomRight" state="frozen"/>
      <selection pane="topRight"/>
      <selection pane="bottomLeft"/>
      <selection pane="bottomRight" activeCell="B20" sqref="B20:G21"/>
    </sheetView>
  </sheetViews>
  <sheetFormatPr defaultColWidth="9.125" defaultRowHeight="14.3" x14ac:dyDescent="0.25"/>
  <cols>
    <col min="1" max="1" width="3" style="66" customWidth="1"/>
    <col min="2" max="2" width="30.875" style="66" bestFit="1" customWidth="1"/>
    <col min="3" max="3" width="18" style="66" customWidth="1"/>
    <col min="4" max="4" width="13" style="66" customWidth="1"/>
    <col min="5" max="5" width="20" style="66" customWidth="1"/>
    <col min="6" max="6" width="22" style="66" customWidth="1"/>
    <col min="7" max="7" width="48" style="66" customWidth="1"/>
    <col min="8" max="8" width="3" style="66" customWidth="1"/>
    <col min="9" max="16384" width="9.125" style="66"/>
  </cols>
  <sheetData>
    <row r="1" spans="1:10" x14ac:dyDescent="0.25">
      <c r="A1" s="1"/>
      <c r="B1" s="1"/>
      <c r="C1" s="1"/>
      <c r="D1" s="1"/>
      <c r="E1" s="1"/>
      <c r="F1" s="1"/>
      <c r="G1" s="1"/>
      <c r="H1" s="1"/>
    </row>
    <row r="2" spans="1:10" ht="23.95" customHeight="1" x14ac:dyDescent="0.25">
      <c r="A2" s="1"/>
      <c r="B2" s="49" t="s">
        <v>99</v>
      </c>
      <c r="C2" s="50"/>
      <c r="D2" s="50"/>
      <c r="E2" s="50"/>
      <c r="F2" s="50"/>
      <c r="G2" s="50"/>
      <c r="H2" s="1"/>
    </row>
    <row r="3" spans="1:10" x14ac:dyDescent="0.25">
      <c r="A3" s="1"/>
      <c r="B3" s="1"/>
      <c r="C3" s="1"/>
      <c r="D3" s="1"/>
      <c r="E3" s="1"/>
      <c r="F3" s="1"/>
      <c r="G3" s="1"/>
      <c r="H3" s="1"/>
    </row>
    <row r="4" spans="1:10" ht="28.05" customHeight="1" x14ac:dyDescent="0.25">
      <c r="A4" s="1"/>
      <c r="B4" s="13" t="s">
        <v>23</v>
      </c>
      <c r="C4" s="16" t="s">
        <v>24</v>
      </c>
      <c r="D4" s="16" t="s">
        <v>25</v>
      </c>
      <c r="E4" s="16" t="s">
        <v>12</v>
      </c>
      <c r="F4" s="16" t="s">
        <v>20</v>
      </c>
      <c r="G4" s="16" t="s">
        <v>26</v>
      </c>
      <c r="H4" s="1"/>
    </row>
    <row r="5" spans="1:10" ht="18" customHeight="1" x14ac:dyDescent="0.25">
      <c r="A5" s="1"/>
      <c r="B5" s="3" t="s">
        <v>27</v>
      </c>
      <c r="C5" s="43"/>
      <c r="D5" s="38">
        <v>0</v>
      </c>
      <c r="E5" s="10">
        <f>PNM!E5</f>
        <v>320.04144003070098</v>
      </c>
      <c r="F5" s="43"/>
      <c r="G5" s="3"/>
      <c r="H5" s="1"/>
      <c r="I5" s="67"/>
      <c r="J5" s="67"/>
    </row>
    <row r="6" spans="1:10" ht="18" customHeight="1" x14ac:dyDescent="0.25">
      <c r="A6" s="1"/>
      <c r="B6" s="3" t="s">
        <v>28</v>
      </c>
      <c r="C6" s="43"/>
      <c r="D6" s="38">
        <v>0.24</v>
      </c>
      <c r="E6" s="10">
        <f>PNM!E6</f>
        <v>309.212848548208</v>
      </c>
      <c r="F6" s="43"/>
      <c r="G6" s="3"/>
      <c r="H6" s="1"/>
      <c r="I6" s="67"/>
      <c r="J6" s="67"/>
    </row>
    <row r="7" spans="1:10" ht="18" customHeight="1" x14ac:dyDescent="0.25">
      <c r="A7" s="1"/>
      <c r="B7" s="3" t="s">
        <v>29</v>
      </c>
      <c r="C7" s="43"/>
      <c r="D7" s="38">
        <v>0.62</v>
      </c>
      <c r="E7" s="10">
        <f>PNM!E7</f>
        <v>149.02145375606901</v>
      </c>
      <c r="F7" s="43"/>
      <c r="G7" s="3"/>
      <c r="H7" s="1"/>
      <c r="I7" s="67"/>
      <c r="J7" s="67"/>
    </row>
    <row r="8" spans="1:10" ht="18" customHeight="1" x14ac:dyDescent="0.25">
      <c r="A8" s="1"/>
      <c r="B8" s="4" t="s">
        <v>30</v>
      </c>
      <c r="C8" s="44"/>
      <c r="D8" s="39">
        <f t="shared" ref="D8:D13" si="0">IF($C$16&gt;0,C8/$C$16,0)</f>
        <v>0</v>
      </c>
      <c r="E8" s="11">
        <f>PNM!E8</f>
        <v>0</v>
      </c>
      <c r="F8" s="44"/>
      <c r="G8" s="4"/>
      <c r="H8" s="1"/>
      <c r="I8" s="67"/>
      <c r="J8" s="67"/>
    </row>
    <row r="9" spans="1:10" ht="18" customHeight="1" x14ac:dyDescent="0.25">
      <c r="A9" s="1"/>
      <c r="B9" s="4" t="s">
        <v>31</v>
      </c>
      <c r="C9" s="44"/>
      <c r="D9" s="39">
        <f t="shared" si="0"/>
        <v>0</v>
      </c>
      <c r="E9" s="11">
        <f>PNM!E9</f>
        <v>14.9628970404294</v>
      </c>
      <c r="F9" s="44"/>
      <c r="G9" s="4"/>
      <c r="H9" s="1"/>
      <c r="I9" s="67"/>
      <c r="J9" s="67"/>
    </row>
    <row r="10" spans="1:10" ht="18" customHeight="1" x14ac:dyDescent="0.25">
      <c r="A10" s="1"/>
      <c r="B10" s="5" t="s">
        <v>32</v>
      </c>
      <c r="C10" s="45"/>
      <c r="D10" s="40">
        <f t="shared" si="0"/>
        <v>0</v>
      </c>
      <c r="E10" s="12">
        <f>PNM!E10</f>
        <v>0.77719258716801898</v>
      </c>
      <c r="F10" s="45"/>
      <c r="G10" s="5"/>
      <c r="H10" s="1"/>
      <c r="I10" s="67"/>
      <c r="J10" s="67"/>
    </row>
    <row r="11" spans="1:10" ht="18" customHeight="1" x14ac:dyDescent="0.25">
      <c r="A11" s="1"/>
      <c r="B11" s="4" t="s">
        <v>33</v>
      </c>
      <c r="C11" s="44"/>
      <c r="D11" s="39">
        <f t="shared" si="0"/>
        <v>0</v>
      </c>
      <c r="E11" s="11">
        <f>PNM!E11</f>
        <v>0</v>
      </c>
      <c r="F11" s="44"/>
      <c r="G11" s="4"/>
      <c r="H11" s="1"/>
      <c r="I11" s="67"/>
      <c r="J11" s="67"/>
    </row>
    <row r="12" spans="1:10" ht="18" customHeight="1" x14ac:dyDescent="0.25">
      <c r="A12" s="1"/>
      <c r="B12" s="4" t="s">
        <v>34</v>
      </c>
      <c r="C12" s="44"/>
      <c r="D12" s="39">
        <f t="shared" si="0"/>
        <v>0</v>
      </c>
      <c r="E12" s="11">
        <f>PNM!E12</f>
        <v>0</v>
      </c>
      <c r="F12" s="44"/>
      <c r="G12" s="4"/>
      <c r="H12" s="1"/>
      <c r="I12" s="67"/>
      <c r="J12" s="67"/>
    </row>
    <row r="13" spans="1:10" ht="18" customHeight="1" x14ac:dyDescent="0.25">
      <c r="A13" s="1"/>
      <c r="B13" s="4" t="s">
        <v>35</v>
      </c>
      <c r="C13" s="44"/>
      <c r="D13" s="39">
        <f t="shared" si="0"/>
        <v>0</v>
      </c>
      <c r="E13" s="11">
        <f>PNM!E13</f>
        <v>0</v>
      </c>
      <c r="F13" s="44"/>
      <c r="G13" s="4"/>
      <c r="H13" s="1"/>
      <c r="I13" s="67"/>
      <c r="J13" s="67"/>
    </row>
    <row r="14" spans="1:10" ht="18" customHeight="1" x14ac:dyDescent="0.25">
      <c r="A14" s="1"/>
      <c r="B14" s="6" t="s">
        <v>36</v>
      </c>
      <c r="C14" s="46"/>
      <c r="D14" s="41">
        <f>IF($C$16&gt;0,C14/$C$16,0)</f>
        <v>0</v>
      </c>
      <c r="E14" s="17">
        <v>0</v>
      </c>
      <c r="F14" s="46"/>
      <c r="G14" s="6"/>
      <c r="H14" s="1"/>
      <c r="I14" s="67"/>
      <c r="J14" s="67"/>
    </row>
    <row r="15" spans="1:10" ht="27.2" x14ac:dyDescent="0.25">
      <c r="A15" s="1"/>
      <c r="B15" s="6" t="s">
        <v>37</v>
      </c>
      <c r="C15" s="46"/>
      <c r="D15" s="41">
        <v>0.14000000000000001</v>
      </c>
      <c r="E15" s="17">
        <f>eGRID_AZNM!C16</f>
        <v>106.7828146173561</v>
      </c>
      <c r="F15" s="46"/>
      <c r="G15" s="6" t="s">
        <v>38</v>
      </c>
      <c r="H15" s="1"/>
    </row>
    <row r="16" spans="1:10" x14ac:dyDescent="0.25">
      <c r="A16" s="1"/>
      <c r="B16" s="55" t="s">
        <v>39</v>
      </c>
      <c r="C16" s="56"/>
      <c r="D16" s="57">
        <f>SUM(D5:D15)</f>
        <v>1</v>
      </c>
      <c r="E16" s="58"/>
      <c r="F16" s="56"/>
      <c r="G16" s="52"/>
      <c r="H16" s="1"/>
    </row>
    <row r="17" spans="1:8" x14ac:dyDescent="0.25">
      <c r="A17" s="1"/>
      <c r="B17" s="52"/>
      <c r="C17" s="59"/>
      <c r="D17" s="59"/>
      <c r="E17" s="59"/>
      <c r="F17" s="59"/>
      <c r="G17" s="52"/>
      <c r="H17" s="1"/>
    </row>
    <row r="18" spans="1:8" ht="19.05" x14ac:dyDescent="0.25">
      <c r="A18" s="1"/>
      <c r="B18" s="60" t="s">
        <v>1</v>
      </c>
      <c r="C18" s="61">
        <f>(D5*E5+D6*E6+D7*E7+D8*E8+D9*E9+D10*E10+D11*E11+D12*E12+D13*E13+D15*E15)</f>
        <v>181.55397902676259</v>
      </c>
      <c r="D18" s="59"/>
      <c r="E18" s="59"/>
      <c r="F18" s="59"/>
      <c r="G18" s="52"/>
      <c r="H18" s="1"/>
    </row>
    <row r="19" spans="1:8" x14ac:dyDescent="0.25">
      <c r="A19" s="1"/>
      <c r="B19" s="1"/>
      <c r="C19" s="1"/>
      <c r="D19" s="1"/>
      <c r="E19" s="1"/>
      <c r="F19" s="1"/>
      <c r="G19" s="1"/>
      <c r="H19" s="1"/>
    </row>
    <row r="20" spans="1:8" x14ac:dyDescent="0.25">
      <c r="A20" s="1"/>
      <c r="B20" s="112" t="s">
        <v>100</v>
      </c>
      <c r="C20" s="113"/>
      <c r="D20" s="113"/>
      <c r="E20" s="113"/>
      <c r="F20" s="113"/>
      <c r="G20" s="114"/>
      <c r="H20" s="1"/>
    </row>
    <row r="21" spans="1:8" x14ac:dyDescent="0.25">
      <c r="A21" s="1"/>
      <c r="B21" s="115"/>
      <c r="C21" s="116"/>
      <c r="D21" s="116"/>
      <c r="E21" s="116"/>
      <c r="F21" s="116"/>
      <c r="G21" s="117"/>
      <c r="H21" s="1"/>
    </row>
    <row r="22" spans="1:8" x14ac:dyDescent="0.25">
      <c r="A22" s="1"/>
      <c r="B22" s="1"/>
      <c r="C22" s="1"/>
      <c r="D22" s="1"/>
      <c r="E22" s="1"/>
      <c r="F22" s="1"/>
      <c r="G22" s="1"/>
      <c r="H22" s="1"/>
    </row>
  </sheetData>
  <sheetProtection algorithmName="SHA-512" hashValue="tFvOZe2bxFLqpszG2qXrsYypvI3IJAhQkgSJYf4WVxwA8qzsIJFgp8wVuOZv5PiJjYSl1D1+yvgWM/nn4xrGew==" saltValue="8OBZVa98NxpcJjT1v15x7A==" spinCount="100000" sheet="1" objects="1" scenarios="1"/>
  <mergeCells count="1">
    <mergeCell ref="B20:G21"/>
  </mergeCells>
  <pageMargins left="0.75" right="0.75" top="1" bottom="1" header="0.5" footer="0.5"/>
  <pageSetup scale="56" orientation="portrait"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E6121D-29A9-4435-82FB-3E04C6C6EB96}">
  <sheetPr codeName="Sheet8">
    <pageSetUpPr fitToPage="1"/>
  </sheetPr>
  <dimension ref="A1:J29"/>
  <sheetViews>
    <sheetView showGridLines="0" workbookViewId="0">
      <pane xSplit="1" ySplit="4" topLeftCell="B5" activePane="bottomRight" state="frozen"/>
      <selection pane="topRight"/>
      <selection pane="bottomLeft"/>
      <selection pane="bottomRight" activeCell="E13" sqref="E13"/>
    </sheetView>
  </sheetViews>
  <sheetFormatPr defaultColWidth="9.125" defaultRowHeight="14.3" x14ac:dyDescent="0.25"/>
  <cols>
    <col min="1" max="1" width="3" style="66" customWidth="1"/>
    <col min="2" max="2" width="30.875" style="66" bestFit="1" customWidth="1"/>
    <col min="3" max="3" width="18" style="66" customWidth="1"/>
    <col min="4" max="4" width="13" style="66" customWidth="1"/>
    <col min="5" max="5" width="20" style="66" customWidth="1"/>
    <col min="6" max="6" width="22" style="66" customWidth="1"/>
    <col min="7" max="7" width="48" style="66" customWidth="1"/>
    <col min="8" max="8" width="3" style="66" customWidth="1"/>
    <col min="9" max="16384" width="9.125" style="66"/>
  </cols>
  <sheetData>
    <row r="1" spans="1:10" x14ac:dyDescent="0.25">
      <c r="A1" s="1"/>
      <c r="B1" s="1"/>
      <c r="C1" s="1"/>
      <c r="D1" s="1"/>
      <c r="E1" s="1"/>
      <c r="F1" s="1"/>
      <c r="G1" s="1"/>
      <c r="H1" s="1"/>
    </row>
    <row r="2" spans="1:10" ht="23.95" customHeight="1" x14ac:dyDescent="0.25">
      <c r="A2" s="1"/>
      <c r="B2" s="96" t="s">
        <v>101</v>
      </c>
      <c r="C2" s="97"/>
      <c r="D2" s="97"/>
      <c r="E2" s="97"/>
      <c r="F2" s="97"/>
      <c r="G2" s="97"/>
      <c r="H2" s="1"/>
    </row>
    <row r="3" spans="1:10" x14ac:dyDescent="0.25">
      <c r="A3" s="1"/>
      <c r="B3" s="1"/>
      <c r="C3" s="1"/>
      <c r="D3" s="1"/>
      <c r="E3" s="1"/>
      <c r="F3" s="1"/>
      <c r="G3" s="1"/>
      <c r="H3" s="1"/>
    </row>
    <row r="4" spans="1:10" ht="28.05" customHeight="1" x14ac:dyDescent="0.25">
      <c r="A4" s="1"/>
      <c r="B4" s="13" t="s">
        <v>23</v>
      </c>
      <c r="C4" s="16" t="s">
        <v>24</v>
      </c>
      <c r="D4" s="16" t="s">
        <v>25</v>
      </c>
      <c r="E4" s="16" t="s">
        <v>12</v>
      </c>
      <c r="F4" s="16" t="s">
        <v>20</v>
      </c>
      <c r="G4" s="16" t="s">
        <v>26</v>
      </c>
      <c r="H4" s="1"/>
    </row>
    <row r="5" spans="1:10" ht="18" customHeight="1" x14ac:dyDescent="0.25">
      <c r="A5" s="1"/>
      <c r="B5" s="3" t="s">
        <v>27</v>
      </c>
      <c r="C5" s="43"/>
      <c r="D5" s="38">
        <v>0</v>
      </c>
      <c r="E5" s="10">
        <f>PNM!E5</f>
        <v>320.04144003070098</v>
      </c>
      <c r="F5" s="43"/>
      <c r="G5" s="3"/>
      <c r="H5" s="1"/>
      <c r="I5" s="67"/>
      <c r="J5" s="67"/>
    </row>
    <row r="6" spans="1:10" ht="18" customHeight="1" x14ac:dyDescent="0.25">
      <c r="A6" s="1"/>
      <c r="B6" s="3" t="s">
        <v>28</v>
      </c>
      <c r="C6" s="43"/>
      <c r="D6" s="38">
        <v>0.11</v>
      </c>
      <c r="E6" s="10">
        <f>PNM!E6</f>
        <v>309.212848548208</v>
      </c>
      <c r="F6" s="43"/>
      <c r="G6" s="3"/>
      <c r="H6" s="1"/>
      <c r="I6" s="67"/>
      <c r="J6" s="67"/>
    </row>
    <row r="7" spans="1:10" ht="18" customHeight="1" x14ac:dyDescent="0.25">
      <c r="A7" s="1"/>
      <c r="B7" s="3" t="s">
        <v>29</v>
      </c>
      <c r="C7" s="43"/>
      <c r="D7" s="38">
        <v>0.06</v>
      </c>
      <c r="E7" s="10">
        <f>PNM!E7</f>
        <v>149.02145375606901</v>
      </c>
      <c r="F7" s="43"/>
      <c r="G7" s="3"/>
      <c r="H7" s="1"/>
      <c r="I7" s="67"/>
      <c r="J7" s="67"/>
    </row>
    <row r="8" spans="1:10" ht="18" customHeight="1" x14ac:dyDescent="0.25">
      <c r="A8" s="1"/>
      <c r="B8" s="4" t="s">
        <v>30</v>
      </c>
      <c r="C8" s="44"/>
      <c r="D8" s="39">
        <f t="shared" ref="D8:D10" si="0">IF($C$16&gt;0,C8/$C$16,0)</f>
        <v>0</v>
      </c>
      <c r="E8" s="11">
        <f>PNM!E8</f>
        <v>0</v>
      </c>
      <c r="F8" s="44"/>
      <c r="G8" s="4"/>
      <c r="H8" s="1"/>
      <c r="I8" s="67"/>
      <c r="J8" s="67"/>
    </row>
    <row r="9" spans="1:10" ht="18" customHeight="1" x14ac:dyDescent="0.25">
      <c r="A9" s="1"/>
      <c r="B9" s="4" t="s">
        <v>31</v>
      </c>
      <c r="C9" s="44"/>
      <c r="D9" s="39">
        <f t="shared" si="0"/>
        <v>0</v>
      </c>
      <c r="E9" s="11">
        <f>PNM!E9</f>
        <v>14.9628970404294</v>
      </c>
      <c r="F9" s="44"/>
      <c r="G9" s="4"/>
      <c r="H9" s="1"/>
      <c r="I9" s="67"/>
      <c r="J9" s="67"/>
    </row>
    <row r="10" spans="1:10" ht="18" customHeight="1" x14ac:dyDescent="0.25">
      <c r="A10" s="1"/>
      <c r="B10" s="5" t="s">
        <v>32</v>
      </c>
      <c r="C10" s="45"/>
      <c r="D10" s="40">
        <f t="shared" si="0"/>
        <v>0</v>
      </c>
      <c r="E10" s="12">
        <f>PNM!E10</f>
        <v>0.77719258716801898</v>
      </c>
      <c r="F10" s="45"/>
      <c r="G10" s="5"/>
      <c r="H10" s="1"/>
      <c r="I10" s="67"/>
      <c r="J10" s="67"/>
    </row>
    <row r="11" spans="1:10" ht="18" customHeight="1" x14ac:dyDescent="0.25">
      <c r="A11" s="1"/>
      <c r="B11" s="4" t="s">
        <v>33</v>
      </c>
      <c r="C11" s="44"/>
      <c r="D11" s="39">
        <v>0.05</v>
      </c>
      <c r="E11" s="11">
        <f>PNM!E11</f>
        <v>0</v>
      </c>
      <c r="F11" s="44"/>
      <c r="G11" s="4"/>
      <c r="H11" s="1"/>
      <c r="I11" s="67"/>
      <c r="J11" s="67"/>
    </row>
    <row r="12" spans="1:10" ht="18" customHeight="1" x14ac:dyDescent="0.25">
      <c r="A12" s="1"/>
      <c r="B12" s="4" t="s">
        <v>34</v>
      </c>
      <c r="C12" s="44"/>
      <c r="D12" s="39">
        <v>0.19</v>
      </c>
      <c r="E12" s="11">
        <f>PNM!E12</f>
        <v>0</v>
      </c>
      <c r="F12" s="44"/>
      <c r="G12" s="4"/>
      <c r="H12" s="1"/>
      <c r="I12" s="67"/>
      <c r="J12" s="67"/>
    </row>
    <row r="13" spans="1:10" ht="18" customHeight="1" x14ac:dyDescent="0.25">
      <c r="A13" s="1"/>
      <c r="B13" s="4" t="s">
        <v>35</v>
      </c>
      <c r="C13" s="44"/>
      <c r="D13" s="39">
        <v>0.02</v>
      </c>
      <c r="E13" s="11">
        <f>PNM!E13</f>
        <v>0</v>
      </c>
      <c r="F13" s="44"/>
      <c r="G13" s="4"/>
      <c r="H13" s="1"/>
      <c r="I13" s="67"/>
      <c r="J13" s="67"/>
    </row>
    <row r="14" spans="1:10" ht="18" customHeight="1" x14ac:dyDescent="0.25">
      <c r="A14" s="1"/>
      <c r="B14" s="6" t="s">
        <v>36</v>
      </c>
      <c r="C14" s="46"/>
      <c r="D14" s="41">
        <f>IF($C$16&gt;0,C14/$C$16,0)</f>
        <v>0</v>
      </c>
      <c r="E14" s="17">
        <v>0</v>
      </c>
      <c r="F14" s="46"/>
      <c r="G14" s="6"/>
      <c r="H14" s="1"/>
      <c r="I14" s="67"/>
      <c r="J14" s="67"/>
    </row>
    <row r="15" spans="1:10" ht="27.2" x14ac:dyDescent="0.25">
      <c r="A15" s="1"/>
      <c r="B15" s="6" t="s">
        <v>37</v>
      </c>
      <c r="C15" s="46"/>
      <c r="D15" s="41">
        <v>0.56999999999999995</v>
      </c>
      <c r="E15" s="17">
        <f>eGRID_SPSO!C17</f>
        <v>121.46526233353256</v>
      </c>
      <c r="F15" s="46"/>
      <c r="G15" s="6" t="s">
        <v>62</v>
      </c>
      <c r="H15" s="1"/>
      <c r="I15" s="75"/>
    </row>
    <row r="16" spans="1:10" x14ac:dyDescent="0.25">
      <c r="A16" s="1"/>
      <c r="B16" s="55" t="s">
        <v>39</v>
      </c>
      <c r="C16" s="56"/>
      <c r="D16" s="57">
        <f>SUM(D5:D15)</f>
        <v>1</v>
      </c>
      <c r="E16" s="58"/>
      <c r="F16" s="56"/>
      <c r="G16" s="52"/>
      <c r="H16" s="1"/>
    </row>
    <row r="17" spans="1:8" x14ac:dyDescent="0.25">
      <c r="A17" s="1"/>
      <c r="B17" s="52"/>
      <c r="C17" s="59"/>
      <c r="D17" s="59"/>
      <c r="E17" s="59"/>
      <c r="F17" s="59"/>
      <c r="G17" s="52"/>
      <c r="H17" s="1"/>
    </row>
    <row r="18" spans="1:8" ht="19.05" x14ac:dyDescent="0.25">
      <c r="A18" s="1"/>
      <c r="B18" s="60" t="s">
        <v>1</v>
      </c>
      <c r="C18" s="61">
        <f>(D5*E5+D6*E6+D7*E7+D8*E8+D9*E9+D10*E10+D11*E11+D12*E12+D13*E13+D15*E15)</f>
        <v>112.18990009578059</v>
      </c>
      <c r="D18" s="59"/>
      <c r="E18" s="59"/>
      <c r="F18" s="59"/>
      <c r="G18" s="52"/>
      <c r="H18" s="1"/>
    </row>
    <row r="19" spans="1:8" x14ac:dyDescent="0.25">
      <c r="A19" s="1"/>
      <c r="B19" s="1"/>
      <c r="C19" s="1"/>
      <c r="D19" s="1"/>
      <c r="E19" s="1"/>
      <c r="F19" s="1"/>
      <c r="G19" s="1"/>
      <c r="H19" s="1"/>
    </row>
    <row r="20" spans="1:8" ht="14.95" customHeight="1" x14ac:dyDescent="0.25">
      <c r="A20" s="1"/>
      <c r="B20" s="99" t="s">
        <v>102</v>
      </c>
      <c r="C20" s="100"/>
      <c r="D20" s="100"/>
      <c r="E20" s="100"/>
      <c r="F20" s="100"/>
      <c r="G20" s="101"/>
      <c r="H20" s="1"/>
    </row>
    <row r="21" spans="1:8" ht="44.35" customHeight="1" x14ac:dyDescent="0.25">
      <c r="A21" s="1"/>
      <c r="B21" s="108" t="s">
        <v>103</v>
      </c>
      <c r="C21" s="109"/>
      <c r="D21" s="109"/>
      <c r="E21" s="109"/>
      <c r="F21" s="109"/>
      <c r="G21" s="110"/>
      <c r="H21" s="1"/>
    </row>
    <row r="22" spans="1:8" ht="14.95" customHeight="1" x14ac:dyDescent="0.25">
      <c r="A22" s="1"/>
      <c r="B22" s="78" t="s">
        <v>104</v>
      </c>
      <c r="C22" s="79"/>
      <c r="D22" s="109" t="s">
        <v>105</v>
      </c>
      <c r="E22" s="109"/>
      <c r="F22" s="109"/>
      <c r="G22" s="110"/>
      <c r="H22" s="1"/>
    </row>
    <row r="23" spans="1:8" ht="14.95" customHeight="1" x14ac:dyDescent="0.25">
      <c r="A23" s="1"/>
      <c r="B23" s="54" t="s">
        <v>106</v>
      </c>
      <c r="C23" s="80"/>
      <c r="D23" s="121" t="s">
        <v>107</v>
      </c>
      <c r="E23" s="121"/>
      <c r="F23" s="121"/>
      <c r="G23" s="122"/>
      <c r="H23" s="1"/>
    </row>
    <row r="24" spans="1:8" x14ac:dyDescent="0.25">
      <c r="A24" s="1"/>
      <c r="B24" s="36"/>
      <c r="C24" s="33"/>
      <c r="D24" s="36"/>
      <c r="E24" s="33"/>
      <c r="F24" s="36"/>
      <c r="G24" s="33"/>
      <c r="H24" s="1"/>
    </row>
    <row r="25" spans="1:8" ht="81.7" customHeight="1" x14ac:dyDescent="0.25">
      <c r="A25" s="1"/>
      <c r="B25" s="118" t="s">
        <v>108</v>
      </c>
      <c r="C25" s="119"/>
      <c r="D25" s="119"/>
      <c r="E25" s="119"/>
      <c r="F25" s="119"/>
      <c r="G25" s="120"/>
      <c r="H25" s="1"/>
    </row>
    <row r="26" spans="1:8" x14ac:dyDescent="0.25">
      <c r="A26" s="1"/>
      <c r="B26" s="1"/>
      <c r="C26" s="1"/>
      <c r="D26" s="1"/>
      <c r="E26" s="1"/>
      <c r="F26" s="1"/>
      <c r="G26" s="1"/>
      <c r="H26" s="1"/>
    </row>
    <row r="27" spans="1:8" x14ac:dyDescent="0.25">
      <c r="A27" s="1"/>
      <c r="B27" s="112" t="s">
        <v>109</v>
      </c>
      <c r="C27" s="113"/>
      <c r="D27" s="113"/>
      <c r="E27" s="113"/>
      <c r="F27" s="113"/>
      <c r="G27" s="114"/>
      <c r="H27" s="1"/>
    </row>
    <row r="28" spans="1:8" x14ac:dyDescent="0.25">
      <c r="A28" s="1"/>
      <c r="B28" s="115"/>
      <c r="C28" s="116"/>
      <c r="D28" s="116"/>
      <c r="E28" s="116"/>
      <c r="F28" s="116"/>
      <c r="G28" s="117"/>
      <c r="H28" s="1"/>
    </row>
    <row r="29" spans="1:8" x14ac:dyDescent="0.25">
      <c r="A29" s="1"/>
      <c r="B29" s="1"/>
      <c r="C29" s="1"/>
      <c r="D29" s="1"/>
      <c r="E29" s="1"/>
      <c r="F29" s="1"/>
      <c r="G29" s="1"/>
      <c r="H29" s="1"/>
    </row>
  </sheetData>
  <sheetProtection algorithmName="SHA-512" hashValue="Tql+858+jo1HR1j5EgnkEirBjQkcBNsrQE/y20eaNDsKoT0WvvJW5FQZmp/w0OGVnO8rCUt29o7AOzW7uT8q3g==" saltValue="VDUUCpmpWRebvy3hLs0Yhw==" spinCount="100000" sheet="1" objects="1" scenarios="1"/>
  <mergeCells count="7">
    <mergeCell ref="B2:G2"/>
    <mergeCell ref="B21:G21"/>
    <mergeCell ref="B25:G25"/>
    <mergeCell ref="B27:G28"/>
    <mergeCell ref="B20:G20"/>
    <mergeCell ref="D22:G22"/>
    <mergeCell ref="D23:G23"/>
  </mergeCells>
  <pageMargins left="0.75" right="0.75" top="1" bottom="1" header="0.5" footer="0.5"/>
  <pageSetup scale="56" orientation="portrait"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C55A00-A6AF-497B-94ED-BA960E0563D3}">
  <sheetPr codeName="Sheet9">
    <pageSetUpPr fitToPage="1"/>
  </sheetPr>
  <dimension ref="A1:J21"/>
  <sheetViews>
    <sheetView showGridLines="0" workbookViewId="0">
      <pane xSplit="1" ySplit="4" topLeftCell="B5" activePane="bottomRight" state="frozen"/>
      <selection pane="topRight"/>
      <selection pane="bottomLeft"/>
      <selection pane="bottomRight" activeCell="K17" sqref="K17"/>
    </sheetView>
  </sheetViews>
  <sheetFormatPr defaultColWidth="9.125" defaultRowHeight="14.3" x14ac:dyDescent="0.25"/>
  <cols>
    <col min="1" max="1" width="3" style="66" customWidth="1"/>
    <col min="2" max="2" width="30.875" style="66" bestFit="1" customWidth="1"/>
    <col min="3" max="3" width="18" style="66" customWidth="1"/>
    <col min="4" max="4" width="13" style="66" customWidth="1"/>
    <col min="5" max="5" width="20" style="66" customWidth="1"/>
    <col min="6" max="6" width="22" style="66" customWidth="1"/>
    <col min="7" max="7" width="48" style="66" customWidth="1"/>
    <col min="8" max="8" width="3" style="66" customWidth="1"/>
    <col min="9" max="16384" width="9.125" style="66"/>
  </cols>
  <sheetData>
    <row r="1" spans="1:10" x14ac:dyDescent="0.25">
      <c r="A1" s="1"/>
      <c r="B1" s="1"/>
      <c r="C1" s="1"/>
      <c r="D1" s="1"/>
      <c r="E1" s="1"/>
      <c r="F1" s="1"/>
      <c r="G1" s="1"/>
      <c r="H1" s="1"/>
    </row>
    <row r="2" spans="1:10" ht="23.95" customHeight="1" x14ac:dyDescent="0.25">
      <c r="A2" s="1"/>
      <c r="B2" s="98" t="s">
        <v>110</v>
      </c>
      <c r="C2" s="111"/>
      <c r="D2" s="111"/>
      <c r="E2" s="111"/>
      <c r="F2" s="111"/>
      <c r="G2" s="111"/>
      <c r="H2" s="1"/>
    </row>
    <row r="3" spans="1:10" x14ac:dyDescent="0.25">
      <c r="A3" s="1"/>
      <c r="B3" s="1"/>
      <c r="C3" s="1"/>
      <c r="D3" s="1"/>
      <c r="E3" s="1"/>
      <c r="F3" s="1"/>
      <c r="G3" s="1"/>
      <c r="H3" s="1"/>
    </row>
    <row r="4" spans="1:10" ht="28.05" customHeight="1" x14ac:dyDescent="0.25">
      <c r="A4" s="1"/>
      <c r="B4" s="13" t="s">
        <v>23</v>
      </c>
      <c r="C4" s="16" t="s">
        <v>24</v>
      </c>
      <c r="D4" s="16" t="s">
        <v>25</v>
      </c>
      <c r="E4" s="16" t="s">
        <v>12</v>
      </c>
      <c r="F4" s="16" t="s">
        <v>20</v>
      </c>
      <c r="G4" s="16" t="s">
        <v>26</v>
      </c>
      <c r="H4" s="1"/>
    </row>
    <row r="5" spans="1:10" ht="18" customHeight="1" x14ac:dyDescent="0.25">
      <c r="A5" s="1"/>
      <c r="B5" s="3" t="s">
        <v>27</v>
      </c>
      <c r="C5" s="43"/>
      <c r="D5" s="38">
        <v>0</v>
      </c>
      <c r="E5" s="10">
        <f>PNM!E5</f>
        <v>320.04144003070098</v>
      </c>
      <c r="F5" s="43"/>
      <c r="G5" s="3"/>
      <c r="H5" s="1"/>
      <c r="I5" s="67"/>
      <c r="J5" s="67"/>
    </row>
    <row r="6" spans="1:10" ht="18" customHeight="1" x14ac:dyDescent="0.25">
      <c r="A6" s="1"/>
      <c r="B6" s="3" t="s">
        <v>28</v>
      </c>
      <c r="C6" s="43"/>
      <c r="D6" s="38">
        <v>0.111</v>
      </c>
      <c r="E6" s="10">
        <f>PNM!E6</f>
        <v>309.212848548208</v>
      </c>
      <c r="F6" s="43"/>
      <c r="G6" s="3"/>
      <c r="H6" s="1"/>
      <c r="I6" s="67"/>
      <c r="J6" s="67"/>
    </row>
    <row r="7" spans="1:10" ht="40.75" x14ac:dyDescent="0.25">
      <c r="A7" s="1"/>
      <c r="B7" s="3" t="s">
        <v>29</v>
      </c>
      <c r="C7" s="43"/>
      <c r="D7" s="38">
        <v>0.48499999999999999</v>
      </c>
      <c r="E7" s="10">
        <f>PNM!E7</f>
        <v>149.02145375606901</v>
      </c>
      <c r="F7" s="43"/>
      <c r="G7" s="53" t="s">
        <v>111</v>
      </c>
      <c r="H7" s="1"/>
      <c r="I7" s="67"/>
      <c r="J7" s="67"/>
    </row>
    <row r="8" spans="1:10" ht="18" customHeight="1" x14ac:dyDescent="0.25">
      <c r="A8" s="1"/>
      <c r="B8" s="4" t="s">
        <v>30</v>
      </c>
      <c r="C8" s="44"/>
      <c r="D8" s="39">
        <v>3.5999999999999997E-2</v>
      </c>
      <c r="E8" s="11">
        <f>PNM!E8</f>
        <v>0</v>
      </c>
      <c r="F8" s="44"/>
      <c r="G8" s="4"/>
      <c r="H8" s="1"/>
      <c r="I8" s="67"/>
      <c r="J8" s="67"/>
    </row>
    <row r="9" spans="1:10" ht="18" customHeight="1" x14ac:dyDescent="0.25">
      <c r="A9" s="1"/>
      <c r="B9" s="4" t="s">
        <v>31</v>
      </c>
      <c r="C9" s="44"/>
      <c r="D9" s="39">
        <v>3.0000000000000001E-3</v>
      </c>
      <c r="E9" s="11">
        <f>PNM!E9</f>
        <v>14.9628970404294</v>
      </c>
      <c r="F9" s="44"/>
      <c r="G9" s="4"/>
      <c r="H9" s="1"/>
      <c r="I9" s="67"/>
      <c r="J9" s="67"/>
    </row>
    <row r="10" spans="1:10" ht="18" customHeight="1" x14ac:dyDescent="0.25">
      <c r="A10" s="1"/>
      <c r="B10" s="5" t="s">
        <v>32</v>
      </c>
      <c r="C10" s="45"/>
      <c r="D10" s="40">
        <v>0.18</v>
      </c>
      <c r="E10" s="12">
        <f>PNM!E10</f>
        <v>0.77719258716801898</v>
      </c>
      <c r="F10" s="45"/>
      <c r="G10" s="5"/>
      <c r="H10" s="1"/>
      <c r="I10" s="67"/>
      <c r="J10" s="67"/>
    </row>
    <row r="11" spans="1:10" ht="18" customHeight="1" x14ac:dyDescent="0.25">
      <c r="A11" s="1"/>
      <c r="B11" s="4" t="s">
        <v>33</v>
      </c>
      <c r="C11" s="44"/>
      <c r="D11" s="39">
        <v>2.5999999999999999E-2</v>
      </c>
      <c r="E11" s="11">
        <f>PNM!E11</f>
        <v>0</v>
      </c>
      <c r="F11" s="44"/>
      <c r="G11" s="4"/>
      <c r="H11" s="1"/>
      <c r="I11" s="67"/>
      <c r="J11" s="67"/>
    </row>
    <row r="12" spans="1:10" ht="18" customHeight="1" x14ac:dyDescent="0.25">
      <c r="A12" s="1"/>
      <c r="B12" s="4" t="s">
        <v>34</v>
      </c>
      <c r="C12" s="44"/>
      <c r="D12" s="39">
        <v>7.6999999999999999E-2</v>
      </c>
      <c r="E12" s="11">
        <f>PNM!E12</f>
        <v>0</v>
      </c>
      <c r="F12" s="44"/>
      <c r="G12" s="4"/>
      <c r="H12" s="1"/>
      <c r="I12" s="67"/>
      <c r="J12" s="67"/>
    </row>
    <row r="13" spans="1:10" ht="18" customHeight="1" x14ac:dyDescent="0.25">
      <c r="A13" s="1"/>
      <c r="B13" s="4" t="s">
        <v>35</v>
      </c>
      <c r="C13" s="44"/>
      <c r="D13" s="39">
        <v>8.2000000000000003E-2</v>
      </c>
      <c r="E13" s="11">
        <f>PNM!E13</f>
        <v>0</v>
      </c>
      <c r="F13" s="44"/>
      <c r="G13" s="4"/>
      <c r="H13" s="1"/>
      <c r="I13" s="67"/>
      <c r="J13" s="67"/>
    </row>
    <row r="14" spans="1:10" x14ac:dyDescent="0.25">
      <c r="A14" s="1"/>
      <c r="B14" s="55" t="s">
        <v>39</v>
      </c>
      <c r="C14" s="56"/>
      <c r="D14" s="57">
        <f>SUM(D5:D13)</f>
        <v>0.99999999999999989</v>
      </c>
      <c r="E14" s="58">
        <f>PNM!E14</f>
        <v>0</v>
      </c>
      <c r="F14" s="56"/>
      <c r="G14" s="52"/>
      <c r="H14" s="1"/>
    </row>
    <row r="15" spans="1:10" x14ac:dyDescent="0.25">
      <c r="A15" s="1"/>
      <c r="B15" s="52"/>
      <c r="C15" s="59"/>
      <c r="D15" s="59"/>
      <c r="E15" s="59"/>
      <c r="F15" s="59"/>
      <c r="G15" s="52"/>
      <c r="H15" s="1"/>
    </row>
    <row r="16" spans="1:10" ht="19.05" x14ac:dyDescent="0.25">
      <c r="A16" s="1"/>
      <c r="B16" s="60" t="s">
        <v>1</v>
      </c>
      <c r="C16" s="61">
        <f>(D5*E5+D6*E6+D7*E7+D8*E8+D9*E9+D10*E10+D11*E11+D12*E12+D13*E13)</f>
        <v>106.7828146173561</v>
      </c>
      <c r="D16" s="59"/>
      <c r="E16" s="59"/>
      <c r="F16" s="59"/>
      <c r="G16" s="52"/>
      <c r="H16" s="1"/>
    </row>
    <row r="17" spans="1:8" x14ac:dyDescent="0.25">
      <c r="A17" s="1"/>
      <c r="B17" s="1"/>
      <c r="C17" s="1"/>
      <c r="D17" s="1"/>
      <c r="E17" s="1"/>
      <c r="F17" s="1"/>
      <c r="G17" s="1"/>
      <c r="H17" s="1"/>
    </row>
    <row r="18" spans="1:8" x14ac:dyDescent="0.25">
      <c r="A18" s="1"/>
      <c r="B18" s="1"/>
      <c r="C18" s="1"/>
      <c r="D18" s="1"/>
      <c r="E18" s="1"/>
      <c r="F18" s="1"/>
      <c r="G18" s="1"/>
      <c r="H18" s="1"/>
    </row>
    <row r="19" spans="1:8" x14ac:dyDescent="0.25">
      <c r="A19" s="1"/>
      <c r="B19" s="109" t="s">
        <v>112</v>
      </c>
      <c r="C19" s="109"/>
      <c r="D19" s="109"/>
      <c r="E19" s="109"/>
      <c r="F19" s="109"/>
      <c r="G19" s="109"/>
      <c r="H19" s="1"/>
    </row>
    <row r="20" spans="1:8" x14ac:dyDescent="0.25">
      <c r="A20" s="1"/>
      <c r="B20" s="109"/>
      <c r="C20" s="109"/>
      <c r="D20" s="109"/>
      <c r="E20" s="109"/>
      <c r="F20" s="109"/>
      <c r="G20" s="109"/>
      <c r="H20" s="1"/>
    </row>
    <row r="21" spans="1:8" x14ac:dyDescent="0.25">
      <c r="A21" s="1"/>
      <c r="B21" s="1"/>
      <c r="C21" s="1"/>
      <c r="D21" s="1"/>
      <c r="E21" s="1"/>
      <c r="F21" s="1"/>
      <c r="G21" s="1"/>
      <c r="H21" s="1"/>
    </row>
  </sheetData>
  <sheetProtection algorithmName="SHA-512" hashValue="2JC7u1MT0mnqjkVz4YYbY5YIdhJrY/6xMCTtjnMyc7VaXGCnOpPVuCGOlUPAGN2O0cp/VQBfYqIEoEkD/oyW/A==" saltValue="Y7ukGxwvw8kVeRrzSlAY/g==" spinCount="100000" sheet="1" objects="1" scenarios="1"/>
  <mergeCells count="2">
    <mergeCell ref="B2:G2"/>
    <mergeCell ref="B19:G20"/>
  </mergeCells>
  <pageMargins left="0.75" right="0.75" top="1" bottom="1" header="0.5" footer="0.5"/>
  <pageSetup scale="56" orientation="portrait" r:id="rId1"/>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901532-450E-47E9-8C16-FA8905F6B7D8}">
  <sheetPr codeName="Sheet10">
    <pageSetUpPr fitToPage="1"/>
  </sheetPr>
  <dimension ref="A1:P22"/>
  <sheetViews>
    <sheetView showGridLines="0" workbookViewId="0">
      <pane xSplit="1" ySplit="4" topLeftCell="B5" activePane="bottomRight" state="frozen"/>
      <selection pane="topRight"/>
      <selection pane="bottomLeft"/>
      <selection pane="bottomRight" activeCell="M10" sqref="M10"/>
    </sheetView>
  </sheetViews>
  <sheetFormatPr defaultColWidth="9.125" defaultRowHeight="14.3" x14ac:dyDescent="0.25"/>
  <cols>
    <col min="1" max="1" width="3" style="66" customWidth="1"/>
    <col min="2" max="2" width="30.875" style="66" bestFit="1" customWidth="1"/>
    <col min="3" max="3" width="18" style="66" customWidth="1"/>
    <col min="4" max="4" width="13" style="66" customWidth="1"/>
    <col min="5" max="5" width="20" style="66" customWidth="1"/>
    <col min="6" max="6" width="22" style="66" customWidth="1"/>
    <col min="7" max="7" width="48" style="66" customWidth="1"/>
    <col min="8" max="8" width="3" style="66" customWidth="1"/>
    <col min="9" max="16384" width="9.125" style="66"/>
  </cols>
  <sheetData>
    <row r="1" spans="1:16" x14ac:dyDescent="0.25">
      <c r="A1" s="1"/>
      <c r="B1" s="1"/>
      <c r="C1" s="1"/>
      <c r="D1" s="1"/>
      <c r="E1" s="1"/>
      <c r="F1" s="1"/>
      <c r="G1" s="1"/>
      <c r="H1" s="1"/>
    </row>
    <row r="2" spans="1:16" ht="23.95" customHeight="1" x14ac:dyDescent="0.25">
      <c r="A2" s="1"/>
      <c r="B2" s="49" t="s">
        <v>113</v>
      </c>
      <c r="C2" s="50"/>
      <c r="D2" s="50"/>
      <c r="E2" s="50"/>
      <c r="F2" s="50"/>
      <c r="G2" s="50"/>
      <c r="H2" s="1"/>
    </row>
    <row r="3" spans="1:16" x14ac:dyDescent="0.25">
      <c r="A3" s="1"/>
      <c r="B3" s="18"/>
      <c r="C3" s="1"/>
      <c r="D3" s="1"/>
      <c r="E3" s="1"/>
      <c r="F3" s="1"/>
      <c r="G3" s="1"/>
      <c r="H3" s="1"/>
    </row>
    <row r="4" spans="1:16" ht="28.05" customHeight="1" x14ac:dyDescent="0.25">
      <c r="A4" s="1"/>
      <c r="B4" s="13" t="s">
        <v>23</v>
      </c>
      <c r="C4" s="16" t="s">
        <v>24</v>
      </c>
      <c r="D4" s="16" t="s">
        <v>25</v>
      </c>
      <c r="E4" s="16" t="s">
        <v>12</v>
      </c>
      <c r="F4" s="16" t="s">
        <v>20</v>
      </c>
      <c r="G4" s="16" t="s">
        <v>26</v>
      </c>
      <c r="H4" s="1"/>
    </row>
    <row r="5" spans="1:16" ht="18" customHeight="1" x14ac:dyDescent="0.25">
      <c r="A5" s="1"/>
      <c r="B5" s="3" t="s">
        <v>27</v>
      </c>
      <c r="C5" s="43"/>
      <c r="D5" s="38">
        <v>5.0000000000000001E-3</v>
      </c>
      <c r="E5" s="10">
        <f>PNM!E5</f>
        <v>320.04144003070098</v>
      </c>
      <c r="F5" s="43"/>
      <c r="G5" s="3"/>
      <c r="H5" s="1"/>
      <c r="I5" s="67"/>
      <c r="J5" s="67"/>
    </row>
    <row r="6" spans="1:16" ht="18" customHeight="1" x14ac:dyDescent="0.25">
      <c r="A6" s="1"/>
      <c r="B6" s="3" t="s">
        <v>28</v>
      </c>
      <c r="C6" s="43"/>
      <c r="D6" s="38">
        <v>0.16200000000000001</v>
      </c>
      <c r="E6" s="10">
        <f>PNM!E6</f>
        <v>309.212848548208</v>
      </c>
      <c r="F6" s="43"/>
      <c r="G6" s="3"/>
      <c r="H6" s="1"/>
      <c r="I6" s="67"/>
      <c r="J6" s="67"/>
    </row>
    <row r="7" spans="1:16" ht="18" customHeight="1" x14ac:dyDescent="0.25">
      <c r="A7" s="1"/>
      <c r="B7" s="3" t="s">
        <v>29</v>
      </c>
      <c r="C7" s="43"/>
      <c r="D7" s="38">
        <v>0.46100000000000002</v>
      </c>
      <c r="E7" s="10">
        <f>PNM!E7</f>
        <v>149.02145375606901</v>
      </c>
      <c r="F7" s="43"/>
      <c r="G7" s="3"/>
      <c r="H7" s="1"/>
      <c r="I7" s="67"/>
      <c r="J7" s="76"/>
      <c r="K7" s="77"/>
      <c r="L7" s="77"/>
      <c r="N7" s="77"/>
    </row>
    <row r="8" spans="1:16" ht="18" customHeight="1" x14ac:dyDescent="0.25">
      <c r="A8" s="1"/>
      <c r="B8" s="4" t="s">
        <v>30</v>
      </c>
      <c r="C8" s="44"/>
      <c r="D8" s="39">
        <v>0</v>
      </c>
      <c r="E8" s="11">
        <f>PNM!E8</f>
        <v>0</v>
      </c>
      <c r="F8" s="44"/>
      <c r="G8" s="4"/>
      <c r="H8" s="1"/>
      <c r="I8" s="67"/>
      <c r="J8" s="67"/>
      <c r="K8" s="77"/>
      <c r="L8" s="77"/>
      <c r="O8" s="77"/>
      <c r="P8" s="77"/>
    </row>
    <row r="9" spans="1:16" ht="18" customHeight="1" x14ac:dyDescent="0.25">
      <c r="A9" s="1"/>
      <c r="B9" s="4" t="s">
        <v>31</v>
      </c>
      <c r="C9" s="44"/>
      <c r="D9" s="39">
        <v>1.2E-2</v>
      </c>
      <c r="E9" s="11">
        <f>PNM!E9</f>
        <v>14.9628970404294</v>
      </c>
      <c r="F9" s="44"/>
      <c r="G9" s="4"/>
      <c r="H9" s="1"/>
      <c r="I9" s="67"/>
      <c r="J9" s="67"/>
      <c r="K9" s="77"/>
      <c r="L9" s="77"/>
      <c r="O9" s="77"/>
      <c r="P9" s="77"/>
    </row>
    <row r="10" spans="1:16" ht="18" customHeight="1" x14ac:dyDescent="0.25">
      <c r="A10" s="1"/>
      <c r="B10" s="5" t="s">
        <v>32</v>
      </c>
      <c r="C10" s="45"/>
      <c r="D10" s="40">
        <v>0</v>
      </c>
      <c r="E10" s="12">
        <f>PNM!E10</f>
        <v>0.77719258716801898</v>
      </c>
      <c r="F10" s="45"/>
      <c r="G10" s="5"/>
      <c r="H10" s="1"/>
      <c r="I10" s="67"/>
      <c r="J10" s="67"/>
      <c r="K10" s="77"/>
      <c r="L10" s="77"/>
      <c r="O10" s="77"/>
      <c r="P10" s="77"/>
    </row>
    <row r="11" spans="1:16" ht="18" customHeight="1" x14ac:dyDescent="0.25">
      <c r="A11" s="1"/>
      <c r="B11" s="4" t="s">
        <v>33</v>
      </c>
      <c r="C11" s="44"/>
      <c r="D11" s="39">
        <v>2.5000000000000001E-2</v>
      </c>
      <c r="E11" s="11">
        <f>PNM!E11</f>
        <v>0</v>
      </c>
      <c r="F11" s="44"/>
      <c r="G11" s="4"/>
      <c r="H11" s="1"/>
      <c r="I11" s="67"/>
      <c r="J11" s="67"/>
      <c r="K11" s="77"/>
      <c r="L11" s="77"/>
      <c r="O11" s="77"/>
      <c r="P11" s="77"/>
    </row>
    <row r="12" spans="1:16" ht="18" customHeight="1" x14ac:dyDescent="0.25">
      <c r="A12" s="1"/>
      <c r="B12" s="4" t="s">
        <v>34</v>
      </c>
      <c r="C12" s="44"/>
      <c r="D12" s="39">
        <v>0.32500000000000001</v>
      </c>
      <c r="E12" s="11">
        <f>PNM!E12</f>
        <v>0</v>
      </c>
      <c r="F12" s="44"/>
      <c r="G12" s="4"/>
      <c r="H12" s="1"/>
      <c r="I12" s="67"/>
      <c r="J12" s="67"/>
      <c r="K12" s="77"/>
      <c r="L12" s="77"/>
      <c r="O12" s="77"/>
      <c r="P12" s="77"/>
    </row>
    <row r="13" spans="1:16" ht="18" customHeight="1" x14ac:dyDescent="0.25">
      <c r="A13" s="1"/>
      <c r="B13" s="4" t="s">
        <v>35</v>
      </c>
      <c r="C13" s="44"/>
      <c r="D13" s="39">
        <v>4.0000000000000001E-3</v>
      </c>
      <c r="E13" s="11">
        <f>PNM!E13</f>
        <v>0</v>
      </c>
      <c r="F13" s="44"/>
      <c r="G13" s="4"/>
      <c r="H13" s="1"/>
      <c r="I13" s="67"/>
      <c r="J13" s="67"/>
      <c r="K13" s="77"/>
      <c r="L13" s="77"/>
      <c r="O13" s="77"/>
      <c r="P13" s="77"/>
    </row>
    <row r="14" spans="1:16" ht="27.2" x14ac:dyDescent="0.25">
      <c r="A14" s="1"/>
      <c r="B14" s="6" t="s">
        <v>114</v>
      </c>
      <c r="C14" s="46"/>
      <c r="D14" s="41">
        <v>6.0000000000000001E-3</v>
      </c>
      <c r="E14" s="17">
        <f>E7</f>
        <v>149.02145375606901</v>
      </c>
      <c r="F14" s="46"/>
      <c r="G14" s="6" t="s">
        <v>115</v>
      </c>
      <c r="H14" s="1"/>
      <c r="K14" s="77"/>
      <c r="L14" s="77"/>
      <c r="O14" s="77"/>
      <c r="P14" s="77"/>
    </row>
    <row r="15" spans="1:16" x14ac:dyDescent="0.25">
      <c r="A15" s="1"/>
      <c r="B15" s="55" t="s">
        <v>39</v>
      </c>
      <c r="C15" s="56"/>
      <c r="D15" s="57">
        <f>SUM(D5:D14)</f>
        <v>1</v>
      </c>
      <c r="E15" s="58"/>
      <c r="F15" s="56"/>
      <c r="G15" s="52"/>
      <c r="H15" s="1"/>
      <c r="K15" s="77"/>
      <c r="L15" s="77"/>
      <c r="O15" s="77"/>
      <c r="P15" s="77"/>
    </row>
    <row r="16" spans="1:16" x14ac:dyDescent="0.25">
      <c r="A16" s="1"/>
      <c r="B16" s="52"/>
      <c r="C16" s="59"/>
      <c r="D16" s="59"/>
      <c r="E16" s="59"/>
      <c r="F16" s="59"/>
      <c r="G16" s="52"/>
      <c r="H16" s="1"/>
      <c r="K16" s="77"/>
      <c r="L16" s="77"/>
      <c r="O16" s="77"/>
      <c r="P16" s="77"/>
    </row>
    <row r="17" spans="1:8" ht="19.05" x14ac:dyDescent="0.25">
      <c r="A17" s="1"/>
      <c r="B17" s="60" t="s">
        <v>1</v>
      </c>
      <c r="C17" s="61">
        <f>(D5*E5+D6*E6+D7*E7+D8*E8+D9*E9+D10*E10+D11*E11+D12*E12+D13*E13+D14*E14)</f>
        <v>121.46526233353256</v>
      </c>
      <c r="D17" s="59"/>
      <c r="E17" s="59"/>
      <c r="F17" s="59"/>
      <c r="G17" s="52"/>
      <c r="H17" s="1"/>
    </row>
    <row r="18" spans="1:8" x14ac:dyDescent="0.25">
      <c r="A18" s="1"/>
      <c r="B18" s="1"/>
      <c r="C18" s="1"/>
      <c r="D18" s="1"/>
      <c r="E18" s="1"/>
      <c r="F18" s="1"/>
      <c r="G18" s="1"/>
      <c r="H18" s="1"/>
    </row>
    <row r="19" spans="1:8" x14ac:dyDescent="0.25">
      <c r="A19" s="1"/>
      <c r="B19" s="1"/>
      <c r="C19" s="1"/>
      <c r="D19" s="1"/>
      <c r="E19" s="1"/>
      <c r="F19" s="1"/>
      <c r="G19" s="1"/>
      <c r="H19" s="1"/>
    </row>
    <row r="20" spans="1:8" x14ac:dyDescent="0.25">
      <c r="A20" s="1"/>
      <c r="B20" s="109" t="s">
        <v>112</v>
      </c>
      <c r="C20" s="109"/>
      <c r="D20" s="109"/>
      <c r="E20" s="109"/>
      <c r="F20" s="109"/>
      <c r="G20" s="109"/>
      <c r="H20" s="1"/>
    </row>
    <row r="21" spans="1:8" x14ac:dyDescent="0.25">
      <c r="A21" s="1"/>
      <c r="B21" s="109"/>
      <c r="C21" s="109"/>
      <c r="D21" s="109"/>
      <c r="E21" s="109"/>
      <c r="F21" s="109"/>
      <c r="G21" s="109"/>
      <c r="H21" s="1"/>
    </row>
    <row r="22" spans="1:8" x14ac:dyDescent="0.25">
      <c r="A22" s="1"/>
      <c r="B22" s="1"/>
      <c r="C22" s="1"/>
      <c r="D22" s="1"/>
      <c r="E22" s="1"/>
      <c r="F22" s="1"/>
      <c r="G22" s="1"/>
      <c r="H22" s="1"/>
    </row>
  </sheetData>
  <sheetProtection algorithmName="SHA-512" hashValue="USa5sLYeYYq5OsovJ6EYj6agAgRcUgVB8Du4rqlvoHyB0NSRk74Y6xbqK/v2E2AZES5SRJVVSB/ieW8mTS5QzA==" saltValue="5Os09SDg+vtBXCoKq1q3Rw==" spinCount="100000" sheet="1" objects="1" scenarios="1"/>
  <mergeCells count="1">
    <mergeCell ref="B20:G21"/>
  </mergeCells>
  <pageMargins left="0.75" right="0.75" top="1" bottom="1" header="0.5" footer="0.5"/>
  <pageSetup scale="56"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c46344e-ec94-4c24-ada3-0d817196d5c6" xsi:nil="true"/>
    <lcf76f155ced4ddcb4097134ff3c332f xmlns="48f7e80c-61ed-4043-9da3-abd35210c977">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93ADBBAC300204D917756E66EBC370C" ma:contentTypeVersion="11" ma:contentTypeDescription="Create a new document." ma:contentTypeScope="" ma:versionID="6d173c42f34865b9f8477060fe68196c">
  <xsd:schema xmlns:xsd="http://www.w3.org/2001/XMLSchema" xmlns:xs="http://www.w3.org/2001/XMLSchema" xmlns:p="http://schemas.microsoft.com/office/2006/metadata/properties" xmlns:ns2="48f7e80c-61ed-4043-9da3-abd35210c977" xmlns:ns3="cc46344e-ec94-4c24-ada3-0d817196d5c6" targetNamespace="http://schemas.microsoft.com/office/2006/metadata/properties" ma:root="true" ma:fieldsID="8575ffacea3b5e53c725262313f9270d" ns2:_="" ns3:_="">
    <xsd:import namespace="48f7e80c-61ed-4043-9da3-abd35210c977"/>
    <xsd:import namespace="cc46344e-ec94-4c24-ada3-0d817196d5c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8f7e80c-61ed-4043-9da3-abd35210c9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0fdcca1d-aa7a-4aa4-88bd-88f0d812d4a1"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c46344e-ec94-4c24-ada3-0d817196d5c6"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90f2beb5-cb91-42b1-8a7a-d6d1282bd884}" ma:internalName="TaxCatchAll" ma:showField="CatchAllData" ma:web="cc46344e-ec94-4c24-ada3-0d817196d5c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A322559-D4CB-4894-B869-F3E46FB0A55F}">
  <ds:schemaRefs>
    <ds:schemaRef ds:uri="http://schemas.microsoft.com/office/2006/metadata/properties"/>
    <ds:schemaRef ds:uri="http://purl.org/dc/dcmitype/"/>
    <ds:schemaRef ds:uri="http://purl.org/dc/elements/1.1/"/>
    <ds:schemaRef ds:uri="http://schemas.microsoft.com/office/2006/documentManagement/types"/>
    <ds:schemaRef ds:uri="http://purl.org/dc/terms/"/>
    <ds:schemaRef ds:uri="http://www.w3.org/XML/1998/namespace"/>
    <ds:schemaRef ds:uri="48f7e80c-61ed-4043-9da3-abd35210c977"/>
    <ds:schemaRef ds:uri="cc46344e-ec94-4c24-ada3-0d817196d5c6"/>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04E601F5-88F3-43BC-B2B9-BC5B12B6B294}">
  <ds:schemaRefs>
    <ds:schemaRef ds:uri="http://schemas.microsoft.com/sharepoint/v3/contenttype/forms"/>
  </ds:schemaRefs>
</ds:datastoreItem>
</file>

<file path=customXml/itemProps3.xml><?xml version="1.0" encoding="utf-8"?>
<ds:datastoreItem xmlns:ds="http://schemas.openxmlformats.org/officeDocument/2006/customXml" ds:itemID="{C2AC6F20-A488-4E2C-B971-FE64CFA3B3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8f7e80c-61ed-4043-9da3-abd35210c977"/>
    <ds:schemaRef ds:uri="cc46344e-ec94-4c24-ada3-0d817196d5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04aa6bf4-d436-426f-bfa4-04b7a70e60ff}" enabled="0" method="" siteId="{04aa6bf4-d436-426f-bfa4-04b7a70e60f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10</vt:i4>
      </vt:variant>
    </vt:vector>
  </HeadingPairs>
  <TitlesOfParts>
    <vt:vector size="21" baseType="lpstr">
      <vt:lpstr>CI_Summary</vt:lpstr>
      <vt:lpstr>EDU FPC_CI</vt:lpstr>
      <vt:lpstr>PNM</vt:lpstr>
      <vt:lpstr>Xcel</vt:lpstr>
      <vt:lpstr>TriState</vt:lpstr>
      <vt:lpstr>ElPaso</vt:lpstr>
      <vt:lpstr>LosAlamos</vt:lpstr>
      <vt:lpstr>Navopache</vt:lpstr>
      <vt:lpstr>Western_Farmers</vt:lpstr>
      <vt:lpstr>eGRID_AZNM</vt:lpstr>
      <vt:lpstr>eGRID_SPSO</vt:lpstr>
      <vt:lpstr>CI_Summary!Print_Area</vt:lpstr>
      <vt:lpstr>eGRID_AZNM!Print_Area</vt:lpstr>
      <vt:lpstr>eGRID_SPSO!Print_Area</vt:lpstr>
      <vt:lpstr>ElPaso!Print_Area</vt:lpstr>
      <vt:lpstr>LosAlamos!Print_Area</vt:lpstr>
      <vt:lpstr>Navopache!Print_Area</vt:lpstr>
      <vt:lpstr>PNM!Print_Area</vt:lpstr>
      <vt:lpstr>TriState!Print_Area</vt:lpstr>
      <vt:lpstr>Western_Farmers!Print_Area</vt:lpstr>
      <vt:lpstr>Xcel!Print_Area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EDU CI Calculations</dc:title>
  <dc:subject/>
  <dc:creator>CTFP Staff</dc:creator>
  <cp:keywords/>
  <dc:description/>
  <cp:lastModifiedBy>Putka, Sophie, ENV</cp:lastModifiedBy>
  <cp:revision>0</cp:revision>
  <dcterms:created xsi:type="dcterms:W3CDTF">2026-03-26T23:25:30Z</dcterms:created>
  <dcterms:modified xsi:type="dcterms:W3CDTF">2026-09-21T15:35:36Z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0x010100C93ADBBAC300204D917756E66EBC370C</vt:lpwstr>
  </property>
  <property fmtid="{D5CDD505-2E9C-101B-9397-08002B2CF9AE}" pid="3" name="MediaServiceImageTags">
    <vt:lpwstr/>
  </property>
</Properties>
</file>