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 codeName="{564CA151-5A5B-428A-3C10-775976492406}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01\Data$\WPD\SWQB\MASS\SPRT\QA QC Documents\SOPs\6 Sondes and Thermographs\SOP 6.2 Sonde Deployment\Revision 5 (2018)\Stream Electronic Field Forms\"/>
    </mc:Choice>
  </mc:AlternateContent>
  <xr:revisionPtr revIDLastSave="0" documentId="8_{46D6CB18-005B-4694-AC09-F31BB360DEF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Field Sheet" sheetId="1" r:id="rId1"/>
    <sheet name="Station_List" sheetId="3" r:id="rId2"/>
    <sheet name="Fields" sheetId="4" r:id="rId3"/>
    <sheet name="Output" sheetId="5" r:id="rId4"/>
  </sheets>
  <definedNames>
    <definedName name="_xlnm._FilterDatabase" localSheetId="1" hidden="1">Station_List!$A$1:$AD$153</definedName>
    <definedName name="_xlnm.Print_Area" localSheetId="0">'Field Sheet'!$A$1:$I$51,'Field Sheet'!$K$1:$S$51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" i="5" l="1"/>
  <c r="S2" i="5"/>
  <c r="R2" i="5"/>
  <c r="P2" i="5"/>
  <c r="O2" i="5"/>
  <c r="M2" i="5"/>
  <c r="N2" i="5"/>
  <c r="B7" i="1" l="1"/>
  <c r="H6" i="1"/>
  <c r="D16" i="1" s="1"/>
  <c r="E6" i="1"/>
  <c r="B6" i="1"/>
  <c r="H5" i="1"/>
  <c r="F4" i="1"/>
  <c r="AP2" i="5" l="1"/>
  <c r="I27" i="1" l="1"/>
  <c r="BT2" i="5" l="1"/>
  <c r="BP2" i="5"/>
  <c r="BL2" i="5"/>
  <c r="BH2" i="5"/>
  <c r="BS2" i="5"/>
  <c r="BO2" i="5"/>
  <c r="BK2" i="5"/>
  <c r="BR2" i="5"/>
  <c r="BN2" i="5"/>
  <c r="BJ2" i="5"/>
  <c r="U2" i="5" l="1"/>
  <c r="AX2" i="5"/>
  <c r="AW2" i="5" s="1"/>
  <c r="AY2" i="5"/>
  <c r="AB2" i="5"/>
  <c r="F29" i="4" l="1"/>
  <c r="V2" i="5" s="1"/>
  <c r="T2" i="5" l="1"/>
  <c r="C2" i="5" l="1"/>
  <c r="L2" i="5"/>
  <c r="Y2" i="5"/>
  <c r="Z2" i="5"/>
  <c r="AA2" i="5"/>
  <c r="AD2" i="5"/>
  <c r="AE2" i="5"/>
  <c r="AF2" i="5"/>
  <c r="AH2" i="5"/>
  <c r="AG2" i="5" s="1"/>
  <c r="AI2" i="5"/>
  <c r="AJ2" i="5"/>
  <c r="AL2" i="5"/>
  <c r="AK2" i="5" s="1"/>
  <c r="AN2" i="5"/>
  <c r="AO2" i="5"/>
  <c r="AQ2" i="5"/>
  <c r="AR2" i="5"/>
  <c r="AT2" i="5"/>
  <c r="AS2" i="5" s="1"/>
  <c r="AV2" i="5"/>
  <c r="AZ2" i="5"/>
  <c r="BB2" i="5"/>
  <c r="BC2" i="5"/>
  <c r="BD2" i="5"/>
  <c r="BF2" i="5"/>
  <c r="BG2" i="5"/>
  <c r="BV2" i="5"/>
  <c r="BW2" i="5"/>
  <c r="BX2" i="5"/>
  <c r="A2" i="5" l="1"/>
  <c r="M39" i="4" l="1"/>
  <c r="D17" i="1"/>
  <c r="W2" i="5" l="1"/>
</calcChain>
</file>

<file path=xl/sharedStrings.xml><?xml version="1.0" encoding="utf-8"?>
<sst xmlns="http://schemas.openxmlformats.org/spreadsheetml/2006/main" count="492" uniqueCount="423">
  <si>
    <t>Entered on:</t>
  </si>
  <si>
    <t>By:</t>
  </si>
  <si>
    <t>Verified on:</t>
  </si>
  <si>
    <t>ecoregion</t>
  </si>
  <si>
    <t>Latitude:</t>
  </si>
  <si>
    <t>Longitude:</t>
  </si>
  <si>
    <t>Elevation:</t>
  </si>
  <si>
    <t>Driving Directions:</t>
  </si>
  <si>
    <t xml:space="preserve">   Field Sampling Data</t>
  </si>
  <si>
    <t>Temperature (°C):</t>
  </si>
  <si>
    <t>Specific Conductance (μS/cm):</t>
  </si>
  <si>
    <t>Salinity (ppT):</t>
  </si>
  <si>
    <t>Staff:</t>
  </si>
  <si>
    <t>DO (mg/L):</t>
  </si>
  <si>
    <t>DO sat. @ local elev. (%):</t>
  </si>
  <si>
    <t>pH @ 25°C:</t>
  </si>
  <si>
    <t>DO Recalibrated?</t>
  </si>
  <si>
    <t>Turbidity (NTU):</t>
  </si>
  <si>
    <t>default mmHg</t>
  </si>
  <si>
    <t xml:space="preserve">   Flow Condition Rating</t>
  </si>
  <si>
    <t>Rating:</t>
  </si>
  <si>
    <r>
      <t xml:space="preserve">0 - Dry Channel </t>
    </r>
    <r>
      <rPr>
        <sz val="6"/>
        <rFont val="Arial"/>
        <family val="2"/>
      </rPr>
      <t>(no surface or shallow subsurface water apparent)</t>
    </r>
  </si>
  <si>
    <r>
      <t xml:space="preserve">3 - Moderate Flow </t>
    </r>
    <r>
      <rPr>
        <sz val="6"/>
        <rFont val="Arial"/>
        <family val="2"/>
      </rPr>
      <t>(obvious flow,  below bankfull)</t>
    </r>
  </si>
  <si>
    <r>
      <t xml:space="preserve">1 - No Flow </t>
    </r>
    <r>
      <rPr>
        <sz val="6"/>
        <rFont val="Arial"/>
        <family val="2"/>
      </rPr>
      <t>(interrupted/isolated pools with no connection)</t>
    </r>
  </si>
  <si>
    <r>
      <t xml:space="preserve">4 - High Flow </t>
    </r>
    <r>
      <rPr>
        <sz val="6"/>
        <rFont val="Arial"/>
        <family val="2"/>
      </rPr>
      <t>(water level is at or near bankfull)</t>
    </r>
  </si>
  <si>
    <r>
      <t xml:space="preserve">2 - Low Flow </t>
    </r>
    <r>
      <rPr>
        <sz val="6"/>
        <rFont val="Arial"/>
        <family val="2"/>
      </rPr>
      <t>(little surface/subsurface flow between isolated pools)</t>
    </r>
  </si>
  <si>
    <r>
      <t xml:space="preserve">5 - Flood Flow </t>
    </r>
    <r>
      <rPr>
        <sz val="6"/>
        <rFont val="Arial"/>
        <family val="2"/>
      </rPr>
      <t>(water level is above bankfull)</t>
    </r>
  </si>
  <si>
    <t xml:space="preserve">   Activity IDs / RIDs</t>
  </si>
  <si>
    <t>Analyte Suite:</t>
  </si>
  <si>
    <t>&lt;25%</t>
  </si>
  <si>
    <t>25-50%</t>
  </si>
  <si>
    <t>50-75%</t>
  </si>
  <si>
    <t>&gt;75%</t>
  </si>
  <si>
    <t>Anoxic Layer Present:</t>
  </si>
  <si>
    <t>Location:</t>
  </si>
  <si>
    <t>Photo Comments:</t>
  </si>
  <si>
    <t>Streamflow Measurement</t>
  </si>
  <si>
    <t xml:space="preserve">No discernable flow </t>
  </si>
  <si>
    <t xml:space="preserve">Timed-fill method per SOP protocol </t>
  </si>
  <si>
    <t xml:space="preserve">Surface floats method per SOP protocol </t>
  </si>
  <si>
    <t xml:space="preserve">Manning Equation method per SOP protocol </t>
  </si>
  <si>
    <t xml:space="preserve">Rating curve method per SOP protocol </t>
  </si>
  <si>
    <t xml:space="preserve">Other methods specified in the SOP </t>
  </si>
  <si>
    <t>Do not collect total metals blanks</t>
  </si>
  <si>
    <t>Lab</t>
  </si>
  <si>
    <t>Field</t>
  </si>
  <si>
    <t>Comments</t>
  </si>
  <si>
    <t>Do not collect total aluminum blanks</t>
  </si>
  <si>
    <t>AU_ID</t>
  </si>
  <si>
    <t>MLOC_ID</t>
  </si>
  <si>
    <t>MLOC_NAME</t>
  </si>
  <si>
    <t>MLOC_LATITUDE</t>
  </si>
  <si>
    <t>MLOC_LONGITUDE</t>
  </si>
  <si>
    <t>DESCRIPTION</t>
  </si>
  <si>
    <t>COUNTY</t>
  </si>
  <si>
    <t>LOCATION_TYPE</t>
  </si>
  <si>
    <t>MLOC_HUC_8</t>
  </si>
  <si>
    <t>MLOC_HUC_12</t>
  </si>
  <si>
    <t>DRIVING_DIRECTIONS</t>
  </si>
  <si>
    <t>DRAINAGE_AREA</t>
  </si>
  <si>
    <t>OWERNSHIP_PERM_INFO</t>
  </si>
  <si>
    <t>MLOC_COMMENTS</t>
  </si>
  <si>
    <t>ECOREGION</t>
  </si>
  <si>
    <t>REFERENCE_SITE</t>
  </si>
  <si>
    <t>MLOC_STATUS</t>
  </si>
  <si>
    <t>STATION_RATIONALE</t>
  </si>
  <si>
    <t>VERTICAL_COLLECTION_METHOD</t>
  </si>
  <si>
    <t>VERTICAL_REFERENCE_DATUM</t>
  </si>
  <si>
    <t>HORIZONTAL_COLLECTION_METHOD</t>
  </si>
  <si>
    <t>HORIZONTAL_REFERENCE_DATUM</t>
  </si>
  <si>
    <t>HUC_EIGHT_UID</t>
  </si>
  <si>
    <t>AU_UID</t>
  </si>
  <si>
    <t>MLOC_UID</t>
  </si>
  <si>
    <t/>
  </si>
  <si>
    <t>River/Stream</t>
  </si>
  <si>
    <t>Staff</t>
  </si>
  <si>
    <t>Sonde_ID</t>
  </si>
  <si>
    <t>H1</t>
  </si>
  <si>
    <t>H2</t>
  </si>
  <si>
    <t>H4</t>
  </si>
  <si>
    <t>H3</t>
  </si>
  <si>
    <t>WPS 4</t>
  </si>
  <si>
    <t>AB</t>
  </si>
  <si>
    <t>8ND</t>
  </si>
  <si>
    <t>10ND</t>
  </si>
  <si>
    <t>Logic_1</t>
  </si>
  <si>
    <t>Flow</t>
  </si>
  <si>
    <t>Number of RIDs:</t>
  </si>
  <si>
    <t>Physical/Ions</t>
  </si>
  <si>
    <t>Total Nutrients</t>
  </si>
  <si>
    <t>Analyzed</t>
  </si>
  <si>
    <t>Analysis:</t>
  </si>
  <si>
    <t>Acidified:</t>
  </si>
  <si>
    <t>Total Metals</t>
  </si>
  <si>
    <t>E. coli</t>
  </si>
  <si>
    <t>Dissolved Metals</t>
  </si>
  <si>
    <t>Total_Metals</t>
  </si>
  <si>
    <t>Total Aluminum</t>
  </si>
  <si>
    <t>10µm Filter:</t>
  </si>
  <si>
    <r>
      <t>Equipment blank (DI H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O, field filtered and acidified)</t>
    </r>
  </si>
  <si>
    <t>mm Hg</t>
  </si>
  <si>
    <t>Hg+Se+Al</t>
  </si>
  <si>
    <t>Preservative</t>
  </si>
  <si>
    <t>Ice</t>
  </si>
  <si>
    <t>HCl</t>
  </si>
  <si>
    <t>NaOH</t>
  </si>
  <si>
    <t>HNO3</t>
  </si>
  <si>
    <t>H2SO4</t>
  </si>
  <si>
    <t>Preservative:</t>
  </si>
  <si>
    <t>Other_Suites</t>
  </si>
  <si>
    <t>8081 Organochlorine Pesticides</t>
  </si>
  <si>
    <t>8260 Appendix IX VOCs</t>
  </si>
  <si>
    <t>Americium-241</t>
  </si>
  <si>
    <t>Ammonia</t>
  </si>
  <si>
    <t>Arsenic</t>
  </si>
  <si>
    <t>Chemical Oxygen Demand</t>
  </si>
  <si>
    <t>Cobalt-60, by Gamma Spec</t>
  </si>
  <si>
    <t>Copper</t>
  </si>
  <si>
    <t>Dissolved Aluminum</t>
  </si>
  <si>
    <t>Fluoride</t>
  </si>
  <si>
    <t>FT - Dioxin-Furans</t>
  </si>
  <si>
    <t>FT - Metals</t>
  </si>
  <si>
    <t>FT - Organochlorine pesticides</t>
  </si>
  <si>
    <t>FT - PBDE</t>
  </si>
  <si>
    <t>FT - PCB</t>
  </si>
  <si>
    <t>Gross Alpha and Beta Activity + SWQB Seq.</t>
  </si>
  <si>
    <t>Hardness, Ca, Mg</t>
  </si>
  <si>
    <t>Lead</t>
  </si>
  <si>
    <t>Major Anions and Cations</t>
  </si>
  <si>
    <t>Mercury</t>
  </si>
  <si>
    <t>Nitrate+Nitrite</t>
  </si>
  <si>
    <t>Nitrite</t>
  </si>
  <si>
    <t>Phosphate, ortho</t>
  </si>
  <si>
    <t>Phosphate, total</t>
  </si>
  <si>
    <t>Plutonium 238,Plutonium (239+240)</t>
  </si>
  <si>
    <t>Radium-226</t>
  </si>
  <si>
    <t>Radium-228</t>
  </si>
  <si>
    <t>Selenium</t>
  </si>
  <si>
    <t>Surfactants</t>
  </si>
  <si>
    <t>SWQB - Chlorophyll</t>
  </si>
  <si>
    <t>SWQB Dissolved Metals</t>
  </si>
  <si>
    <t>SWQB Dissolved Nutrients</t>
  </si>
  <si>
    <t>SWQB E Coli</t>
  </si>
  <si>
    <t>SWQB Ions Group</t>
  </si>
  <si>
    <t>SWQB Ions Group Phys, TSS</t>
  </si>
  <si>
    <t>SWQB MAS Anions</t>
  </si>
  <si>
    <t>SWQB Total Metals</t>
  </si>
  <si>
    <t>SWQB Total Nutrients</t>
  </si>
  <si>
    <t>SWQB Total Residual Chlorine</t>
  </si>
  <si>
    <t>Total Dissolved Solids</t>
  </si>
  <si>
    <t>Total Mercury and Selenium</t>
  </si>
  <si>
    <t>Total Mercury and Selenium + Aluminum</t>
  </si>
  <si>
    <t>Total Organic Carbon</t>
  </si>
  <si>
    <t>Total Suspended Solids</t>
  </si>
  <si>
    <t>TSS + Hardness</t>
  </si>
  <si>
    <t>TSS/TDS/Cl</t>
  </si>
  <si>
    <t>TSS/TDS/Cl/ S04</t>
  </si>
  <si>
    <t>Uranium</t>
  </si>
  <si>
    <t>Uranium-234/235/238</t>
  </si>
  <si>
    <t>Weak Acid Dissociate (WAD) Cyanide</t>
  </si>
  <si>
    <t>Hg+Se</t>
  </si>
  <si>
    <t>Station_ID</t>
  </si>
  <si>
    <t>Recal_Pressure</t>
  </si>
  <si>
    <t>DO_Charge</t>
  </si>
  <si>
    <t>Flow_Condition</t>
  </si>
  <si>
    <t>RIDs_Count</t>
  </si>
  <si>
    <t>Physical/Ions_RID</t>
  </si>
  <si>
    <t>Total_Metals_RID</t>
  </si>
  <si>
    <t>Total_Nutrients_RID</t>
  </si>
  <si>
    <t>E._coli_RID</t>
  </si>
  <si>
    <t>Dissolved_Metals_RID</t>
  </si>
  <si>
    <t>Total_Aluminum_RID</t>
  </si>
  <si>
    <t>Sampling_Comments</t>
  </si>
  <si>
    <t>Physical/Ions_Comment</t>
  </si>
  <si>
    <t>Total_Nutrients_Comment</t>
  </si>
  <si>
    <t>E._coli_Comment</t>
  </si>
  <si>
    <t>Total_Metals_Comment</t>
  </si>
  <si>
    <t>Dissolved_Metals_Comment</t>
  </si>
  <si>
    <t>Total_Aluminum_Comment</t>
  </si>
  <si>
    <t>Flow_Method</t>
  </si>
  <si>
    <t>Value:</t>
  </si>
  <si>
    <t>N/A</t>
  </si>
  <si>
    <t>9ND</t>
  </si>
  <si>
    <t>Algal_Cover</t>
  </si>
  <si>
    <t>Station Photographs</t>
  </si>
  <si>
    <t>Sampling Notes:</t>
  </si>
  <si>
    <t>Staff1</t>
  </si>
  <si>
    <t>Staff2</t>
  </si>
  <si>
    <t>Physical_Blank_RID</t>
  </si>
  <si>
    <t>Nurients_Blank_RID</t>
  </si>
  <si>
    <t>TM_Blank_RID</t>
  </si>
  <si>
    <t>DM_Blank_RID</t>
  </si>
  <si>
    <t>Flow_Value</t>
  </si>
  <si>
    <t>Flow_Comments</t>
  </si>
  <si>
    <t>Photo_Comments</t>
  </si>
  <si>
    <t>Total_Nutrients_Type</t>
  </si>
  <si>
    <t>Nutrient_Suite</t>
  </si>
  <si>
    <t>P-LOW</t>
  </si>
  <si>
    <t>0.45µm Filter:</t>
  </si>
  <si>
    <t>E._coli_Blank_RID</t>
  </si>
  <si>
    <t>Velocity meter per SOP protocol (&gt;/= 20 windows)</t>
  </si>
  <si>
    <t>Extrapolated</t>
  </si>
  <si>
    <t>Blank RID #</t>
  </si>
  <si>
    <t>Environmental Sample RID #</t>
  </si>
  <si>
    <t>Blank Type</t>
  </si>
  <si>
    <t>Blank Type:</t>
  </si>
  <si>
    <t>Equipment</t>
  </si>
  <si>
    <t>Trip</t>
  </si>
  <si>
    <t>Handset ID:</t>
  </si>
  <si>
    <t>Date+Time:</t>
  </si>
  <si>
    <t>Handset_ID</t>
  </si>
  <si>
    <t>Acid_S</t>
  </si>
  <si>
    <t>None</t>
  </si>
  <si>
    <t>Acid_N</t>
  </si>
  <si>
    <t>ACID_H</t>
  </si>
  <si>
    <t>Site</t>
  </si>
  <si>
    <t>https://www.grc.nasa.gov/www/k-12/airplane/atmos.html</t>
  </si>
  <si>
    <t>NASA Earth Atmosphere Model</t>
  </si>
  <si>
    <t>elevation (m)</t>
  </si>
  <si>
    <t>pressure (mmHg)</t>
  </si>
  <si>
    <t>P-HIGH</t>
  </si>
  <si>
    <t>Total Nitrogen</t>
  </si>
  <si>
    <t>DO NOT EDIT</t>
  </si>
  <si>
    <t xml:space="preserve">Stream / River Field Data Form    </t>
  </si>
  <si>
    <t>Full Suite</t>
  </si>
  <si>
    <t>Chlorophyll_RID</t>
  </si>
  <si>
    <t>Phytoplankton_RID</t>
  </si>
  <si>
    <t>DO Charge</t>
  </si>
  <si>
    <t>Sampling_Equipment</t>
  </si>
  <si>
    <t>Not Set</t>
  </si>
  <si>
    <t>Bucket</t>
  </si>
  <si>
    <t>Kemmerer Bottle</t>
  </si>
  <si>
    <t>Nansen Bottle</t>
  </si>
  <si>
    <t>Niskin Bottle</t>
  </si>
  <si>
    <t>Water Bottle</t>
  </si>
  <si>
    <t>Water Sampler (Other)</t>
  </si>
  <si>
    <t>Media Subdivision</t>
  </si>
  <si>
    <t>Industrial Effluent</t>
  </si>
  <si>
    <t>Septic Effluent</t>
  </si>
  <si>
    <t>Stormwater</t>
  </si>
  <si>
    <t>Sampling Event Type</t>
  </si>
  <si>
    <t>RIVER/STREAM-CHEMICAL</t>
  </si>
  <si>
    <t>WQX_UPLOAD</t>
  </si>
  <si>
    <t>Collection_Equipment</t>
  </si>
  <si>
    <t>Media_Subdivision</t>
  </si>
  <si>
    <t xml:space="preserve">        Sonde ID:</t>
  </si>
  <si>
    <t>Equipment:</t>
  </si>
  <si>
    <t xml:space="preserve">        Media:</t>
  </si>
  <si>
    <t>Charles Dentino</t>
  </si>
  <si>
    <t>Alan Klatt</t>
  </si>
  <si>
    <t>Daniel Guevara</t>
  </si>
  <si>
    <t>Diana Aranda</t>
  </si>
  <si>
    <t>Kristopher Barrios</t>
  </si>
  <si>
    <t>Rachel Jankowitz</t>
  </si>
  <si>
    <t>MDP</t>
  </si>
  <si>
    <t xml:space="preserve"> NA</t>
  </si>
  <si>
    <t xml:space="preserve">   0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</si>
  <si>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</si>
  <si>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</si>
  <si>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</si>
  <si>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</si>
  <si>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</si>
  <si>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>SQUIDFlow</t>
  </si>
  <si>
    <t>FLOW FORMAT</t>
  </si>
  <si>
    <t>0 - dry channel</t>
  </si>
  <si>
    <t>1 - no flow</t>
  </si>
  <si>
    <t>2 - low flow</t>
  </si>
  <si>
    <t>3 - moderate flow</t>
  </si>
  <si>
    <t>4 - high flow</t>
  </si>
  <si>
    <t>5 - flood flow</t>
  </si>
  <si>
    <t>NA - WWTP etc</t>
  </si>
  <si>
    <t>MDP - Missing Data point</t>
  </si>
  <si>
    <t>Date_Time</t>
  </si>
  <si>
    <t>Project_Name</t>
  </si>
  <si>
    <t>DO_Recal</t>
  </si>
  <si>
    <t>Temperature</t>
  </si>
  <si>
    <t>Specific_Conductance</t>
  </si>
  <si>
    <t>Salinity</t>
  </si>
  <si>
    <t>DO</t>
  </si>
  <si>
    <t>DO_sat_local_elev</t>
  </si>
  <si>
    <t>pH</t>
  </si>
  <si>
    <t>Turbidity</t>
  </si>
  <si>
    <t>Wind Speed</t>
  </si>
  <si>
    <t>Wind Direction</t>
  </si>
  <si>
    <t>Perc_Cloud_Cover</t>
  </si>
  <si>
    <t>Secchi Depth</t>
  </si>
  <si>
    <t>Depth to Bottom</t>
  </si>
  <si>
    <t>Color</t>
  </si>
  <si>
    <t>Light attenuation depth</t>
  </si>
  <si>
    <t>Reservoir volume</t>
  </si>
  <si>
    <t>Nutrient Observations</t>
  </si>
  <si>
    <t>periphyton stream</t>
  </si>
  <si>
    <t>periphyton lake</t>
  </si>
  <si>
    <t>phytoplankton</t>
  </si>
  <si>
    <t>Benthic Corer (Other)</t>
  </si>
  <si>
    <t>Ekman Grab</t>
  </si>
  <si>
    <t>Benthic Grab (Other)</t>
  </si>
  <si>
    <t>Glass Slide</t>
  </si>
  <si>
    <t>Peri Collection Method values</t>
  </si>
  <si>
    <t>Peri Collection Equipment values</t>
  </si>
  <si>
    <t>Physical/Ions_Suite</t>
  </si>
  <si>
    <t>Total_Nutrients_Suite</t>
  </si>
  <si>
    <t>Bacteria_Suite</t>
  </si>
  <si>
    <t>Total_Metals_Suite</t>
  </si>
  <si>
    <t>Suite</t>
  </si>
  <si>
    <t>Metals_Result</t>
  </si>
  <si>
    <t>Dissolved_Metals_Suite</t>
  </si>
  <si>
    <t>Total_Aluminum_Suite</t>
  </si>
  <si>
    <t>Other2_Suite</t>
  </si>
  <si>
    <t>Other2_RID</t>
  </si>
  <si>
    <t>Other2_Blank_RID</t>
  </si>
  <si>
    <t>Other2_Comment</t>
  </si>
  <si>
    <t>Other3_Suite</t>
  </si>
  <si>
    <t>Other3_RID</t>
  </si>
  <si>
    <t>Other3_Blank_RID</t>
  </si>
  <si>
    <t>Other3_Comment</t>
  </si>
  <si>
    <t>Periphyton_Length</t>
  </si>
  <si>
    <t>0 - rough with no apparent growth</t>
  </si>
  <si>
    <t>1 - thin layer of periphyton is visible</t>
  </si>
  <si>
    <t xml:space="preserve">2 - 0.5 to 1 mm thick </t>
  </si>
  <si>
    <t>3 - 1 to 5 mm thick</t>
  </si>
  <si>
    <t xml:space="preserve">4 - 5 to 20 mm thick </t>
  </si>
  <si>
    <t>5 -  &gt; 20 mm thick</t>
  </si>
  <si>
    <t xml:space="preserve">     Percent Algal Cover:</t>
  </si>
  <si>
    <t>Periphyton                                                   Length:</t>
  </si>
  <si>
    <t xml:space="preserve">   Method:</t>
  </si>
  <si>
    <t>Flow Comments</t>
  </si>
  <si>
    <t>Supplemental Activity IDs / RIDs</t>
  </si>
  <si>
    <t>Stream / River Field Data Form (page 2)</t>
  </si>
  <si>
    <t>Other4_Suite</t>
  </si>
  <si>
    <t>Other4_RID</t>
  </si>
  <si>
    <t>Other4_Blank_RID</t>
  </si>
  <si>
    <t>Other4_Comment</t>
  </si>
  <si>
    <t>Other5_Suite</t>
  </si>
  <si>
    <t>Other5_RID</t>
  </si>
  <si>
    <t>Other5_Blank_RID</t>
  </si>
  <si>
    <t>Other6_Comment</t>
  </si>
  <si>
    <t>Other5_Comment</t>
  </si>
  <si>
    <t>Other6_Suite</t>
  </si>
  <si>
    <t>Other6_RID</t>
  </si>
  <si>
    <t>Other6_Blank_RID</t>
  </si>
  <si>
    <t>CFS</t>
  </si>
  <si>
    <t>Integrated Chem Sample Depth</t>
  </si>
  <si>
    <t>chloro_phyto_sample_depth</t>
  </si>
  <si>
    <t>Phyto_Method</t>
  </si>
  <si>
    <t>Phyto_Collection</t>
  </si>
  <si>
    <t>Chlorophyll_Suite</t>
  </si>
  <si>
    <t>Depth_Top</t>
  </si>
  <si>
    <t>Depth_Bottom</t>
  </si>
  <si>
    <t>10_Micron_Filter_Used</t>
  </si>
  <si>
    <t>Surface Water(Ambient)</t>
  </si>
  <si>
    <t>Municipal Waste(effluent)</t>
  </si>
  <si>
    <t>Visual estimation (no measurement)</t>
  </si>
  <si>
    <t>TDS &amp; TSS</t>
  </si>
  <si>
    <t>Velocity meter (LESS THAN 20 windows)</t>
  </si>
  <si>
    <t>USGS gage data</t>
  </si>
  <si>
    <t>Gage data - other</t>
  </si>
  <si>
    <t>Total Aluminum - 10 um filter</t>
  </si>
  <si>
    <t>Total Aluminum - 1 um filter</t>
  </si>
  <si>
    <t>(complete for each sample)</t>
  </si>
  <si>
    <t>Miguel Montoya</t>
  </si>
  <si>
    <t>WATER_NAME</t>
  </si>
  <si>
    <t>WQS_REFERENCE</t>
  </si>
  <si>
    <t>WATER_TYPE</t>
  </si>
  <si>
    <t>MLOC_VERTICAL_MEASURE</t>
  </si>
  <si>
    <t>feet</t>
  </si>
  <si>
    <t>Dissolved Organic Carbon</t>
  </si>
  <si>
    <t>8270 Base/Neutral/ Acid  Extractables - with phenols</t>
  </si>
  <si>
    <t>Jennifer Fullam</t>
  </si>
  <si>
    <t>Enter Project Name Here</t>
  </si>
  <si>
    <t>Probable Source Categories</t>
  </si>
  <si>
    <t>Animal Feeding Operations (NPS)</t>
  </si>
  <si>
    <t>Grazing in Riparian or Shoreline Zones</t>
  </si>
  <si>
    <t>Rangeland Grazing</t>
  </si>
  <si>
    <t>Site Clearance (Land Development Or Redevelopment)</t>
  </si>
  <si>
    <t>Habitat Modification ‐ Other Than Hydromodification</t>
  </si>
  <si>
    <t>Channel erosion/incision from upstream hydromodifications</t>
  </si>
  <si>
    <t>Streambank Modifications/Destabilization</t>
  </si>
  <si>
    <t>Septage Disposal</t>
  </si>
  <si>
    <t>Waterfowl</t>
  </si>
  <si>
    <t>Wildlife Other Than Waterfowl</t>
  </si>
  <si>
    <t>Other Recreational Pollution Sources</t>
  </si>
  <si>
    <t>Acid Mine Drainage</t>
  </si>
  <si>
    <t>Petroleum/Natural Gas Activities</t>
  </si>
  <si>
    <t>Sand/Gravel/Rock Mining or Quarries</t>
  </si>
  <si>
    <t>Watershed Runoff Following Forest Fire</t>
  </si>
  <si>
    <t>Illegal Dumps Or Other Inappropriate Waste Disposal</t>
  </si>
  <si>
    <t>Wastes From Pets</t>
  </si>
  <si>
    <t>Probable Source Observations</t>
  </si>
  <si>
    <t>Selected Probable Source</t>
  </si>
  <si>
    <t>Compiled List</t>
  </si>
  <si>
    <t>Station Name:</t>
  </si>
  <si>
    <t>Meredith Zeigler</t>
  </si>
  <si>
    <t>16AT</t>
  </si>
  <si>
    <t>17AT</t>
  </si>
  <si>
    <t>Tablet01</t>
  </si>
  <si>
    <t>18AT</t>
  </si>
  <si>
    <t>Other</t>
  </si>
  <si>
    <t>19AT</t>
  </si>
  <si>
    <t>20AT</t>
  </si>
  <si>
    <t>21AT</t>
  </si>
  <si>
    <t>22AT</t>
  </si>
  <si>
    <t>Cyanide, total</t>
  </si>
  <si>
    <t>Microcystin</t>
  </si>
  <si>
    <t>Organic Carbon</t>
  </si>
  <si>
    <r>
      <t>HNO</t>
    </r>
    <r>
      <rPr>
        <vertAlign val="subscript"/>
        <sz val="10"/>
        <rFont val="Arial"/>
        <family val="2"/>
      </rPr>
      <t>3</t>
    </r>
  </si>
  <si>
    <r>
      <t>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SO</t>
    </r>
    <r>
      <rPr>
        <vertAlign val="subscript"/>
        <sz val="10"/>
        <rFont val="Arial"/>
        <family val="2"/>
      </rPr>
      <t>4</t>
    </r>
  </si>
  <si>
    <r>
      <t>H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</si>
  <si>
    <t>Elizabeth Stuffings</t>
  </si>
  <si>
    <t>David Atencio</t>
  </si>
  <si>
    <t>Diane Van Hoy</t>
  </si>
  <si>
    <t>Lucas Graunke</t>
  </si>
  <si>
    <t>Eliza Martinez</t>
  </si>
  <si>
    <t>Other1_Suite</t>
  </si>
  <si>
    <t>Other1_RID</t>
  </si>
  <si>
    <t>Other1_Blank_RID</t>
  </si>
  <si>
    <t>Other1_Comment</t>
  </si>
  <si>
    <t>Field blank (deionized water,  prepared in the field)</t>
  </si>
  <si>
    <t>Field blank (deionized water, acidified in the field)</t>
  </si>
  <si>
    <t>Field blank (deionized water, prepared in the field)</t>
  </si>
  <si>
    <t>Microbial Source Tracking</t>
  </si>
  <si>
    <t>Rev. 20220418</t>
  </si>
  <si>
    <t>AU Impairment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</si>
</sst>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_);\(0.0\)"/>
    <numFmt numFmtId="166" formatCode="0.0"/>
    <numFmt numFmtId="167" formatCode="mm/dd/yyyy\ hh:mm"/>
  </numFmts>
  <fonts count="41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name val="Symbol"/>
      <family val="1"/>
      <charset val="2"/>
    </font>
    <font>
      <i/>
      <sz val="9"/>
      <name val="Arial"/>
      <family val="2"/>
    </font>
    <font>
      <b/>
      <i/>
      <sz val="10"/>
      <color rgb="FF020BBE"/>
      <name val="Arial"/>
      <family val="2"/>
    </font>
    <font>
      <b/>
      <sz val="9"/>
      <color rgb="FF020BBE"/>
      <name val="Arial"/>
      <family val="2"/>
    </font>
    <font>
      <u/>
      <sz val="9"/>
      <name val="Arial"/>
      <family val="2"/>
    </font>
    <font>
      <sz val="8"/>
      <color rgb="FF020BBE"/>
      <name val="Arial"/>
      <family val="2"/>
    </font>
    <font>
      <b/>
      <sz val="10"/>
      <color rgb="FF020BBE"/>
      <name val="Arial"/>
      <family val="2"/>
    </font>
    <font>
      <b/>
      <sz val="12"/>
      <color rgb="FF020BBE"/>
      <name val="Arial"/>
      <family val="2"/>
    </font>
    <font>
      <b/>
      <sz val="16"/>
      <color rgb="FF020BBE"/>
      <name val="Eras Demi ITC"/>
      <family val="2"/>
    </font>
    <font>
      <vertAlign val="subscript"/>
      <sz val="8"/>
      <name val="Arial"/>
      <family val="2"/>
    </font>
    <font>
      <b/>
      <sz val="12"/>
      <color rgb="FF020BBE"/>
      <name val="Eras Demi ITC"/>
      <family val="2"/>
    </font>
    <font>
      <b/>
      <sz val="12"/>
      <color rgb="FF0000FF"/>
      <name val="Arial"/>
      <family val="2"/>
    </font>
    <font>
      <sz val="16"/>
      <color rgb="FF020BBE"/>
      <name val="Eras Demi ITC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1"/>
      <color rgb="FF005C2A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indexed="8"/>
      <name val="Calibri"/>
      <family val="2"/>
      <scheme val="minor"/>
    </font>
    <font>
      <b/>
      <i/>
      <sz val="12"/>
      <color indexed="8"/>
      <name val="Calibri"/>
      <family val="2"/>
    </font>
    <font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9" fillId="0" borderId="0"/>
    <xf numFmtId="0" fontId="33" fillId="0" borderId="0" applyNumberFormat="0" applyFill="0" applyBorder="0" applyAlignment="0" applyProtection="0"/>
    <xf numFmtId="0" fontId="38" fillId="0" borderId="0"/>
  </cellStyleXfs>
  <cellXfs count="352">
    <xf numFmtId="0" fontId="0" fillId="0" borderId="0" xfId="0"/>
    <xf numFmtId="0" fontId="0" fillId="0" borderId="0" xfId="0" applyAlignment="1">
      <alignment horizontal="right"/>
    </xf>
    <xf numFmtId="0" fontId="0" fillId="0" borderId="2" xfId="0" applyFill="1" applyBorder="1"/>
    <xf numFmtId="0" fontId="19" fillId="0" borderId="0" xfId="0" applyFont="1"/>
    <xf numFmtId="0" fontId="19" fillId="0" borderId="0" xfId="0" applyFont="1" applyAlignment="1">
      <alignment horizontal="right"/>
    </xf>
    <xf numFmtId="0" fontId="0" fillId="0" borderId="0" xfId="0" applyAlignment="1">
      <alignment wrapText="1"/>
    </xf>
    <xf numFmtId="0" fontId="10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0" fillId="0" borderId="0" xfId="0" applyFill="1"/>
    <xf numFmtId="22" fontId="0" fillId="0" borderId="0" xfId="0" applyNumberFormat="1" applyFill="1"/>
    <xf numFmtId="0" fontId="0" fillId="2" borderId="0" xfId="0" applyFill="1"/>
    <xf numFmtId="22" fontId="0" fillId="2" borderId="0" xfId="0" applyNumberFormat="1" applyFill="1"/>
    <xf numFmtId="0" fontId="4" fillId="0" borderId="0" xfId="0" applyFont="1" applyFill="1" applyAlignment="1">
      <alignment horizontal="right"/>
    </xf>
    <xf numFmtId="0" fontId="5" fillId="0" borderId="2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6" fillId="0" borderId="0" xfId="0" applyFont="1" applyFill="1" applyAlignment="1">
      <alignment horizontal="right"/>
    </xf>
    <xf numFmtId="0" fontId="0" fillId="0" borderId="0" xfId="0" applyFill="1" applyBorder="1"/>
    <xf numFmtId="0" fontId="6" fillId="0" borderId="0" xfId="0" applyFont="1" applyFill="1"/>
    <xf numFmtId="0" fontId="8" fillId="0" borderId="0" xfId="0" applyFont="1" applyFill="1"/>
    <xf numFmtId="0" fontId="23" fillId="0" borderId="0" xfId="0" applyFont="1" applyFill="1"/>
    <xf numFmtId="0" fontId="6" fillId="0" borderId="0" xfId="0" applyFont="1" applyFill="1" applyProtection="1"/>
    <xf numFmtId="0" fontId="0" fillId="0" borderId="0" xfId="0" applyFill="1" applyProtection="1"/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right"/>
    </xf>
    <xf numFmtId="0" fontId="0" fillId="0" borderId="5" xfId="0" applyFill="1" applyBorder="1" applyProtection="1"/>
    <xf numFmtId="0" fontId="26" fillId="0" borderId="5" xfId="0" applyFont="1" applyFill="1" applyBorder="1" applyAlignment="1" applyProtection="1">
      <alignment vertical="center"/>
    </xf>
    <xf numFmtId="166" fontId="12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9" xfId="0" applyFont="1" applyFill="1" applyBorder="1"/>
    <xf numFmtId="0" fontId="14" fillId="0" borderId="0" xfId="0" applyFont="1" applyFill="1"/>
    <xf numFmtId="0" fontId="15" fillId="0" borderId="0" xfId="0" applyFont="1" applyFill="1"/>
    <xf numFmtId="0" fontId="4" fillId="0" borderId="11" xfId="0" applyFont="1" applyFill="1" applyBorder="1"/>
    <xf numFmtId="0" fontId="0" fillId="0" borderId="1" xfId="0" applyFill="1" applyBorder="1"/>
    <xf numFmtId="0" fontId="19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8" fillId="0" borderId="14" xfId="0" applyFont="1" applyFill="1" applyBorder="1" applyAlignment="1" applyProtection="1">
      <alignment vertical="center"/>
    </xf>
    <xf numFmtId="0" fontId="0" fillId="0" borderId="14" xfId="0" applyFill="1" applyBorder="1"/>
    <xf numFmtId="0" fontId="8" fillId="0" borderId="0" xfId="0" applyFont="1" applyFill="1" applyAlignment="1"/>
    <xf numFmtId="0" fontId="1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19" fillId="0" borderId="0" xfId="0" applyFont="1" applyFill="1"/>
    <xf numFmtId="0" fontId="8" fillId="0" borderId="0" xfId="0" applyFont="1" applyFill="1" applyBorder="1" applyAlignment="1">
      <alignment vertical="center"/>
    </xf>
    <xf numFmtId="0" fontId="19" fillId="0" borderId="0" xfId="0" applyFont="1" applyAlignment="1">
      <alignment wrapText="1"/>
    </xf>
    <xf numFmtId="0" fontId="31" fillId="0" borderId="22" xfId="0" applyFont="1" applyFill="1" applyBorder="1" applyAlignment="1" applyProtection="1">
      <alignment horizontal="center"/>
    </xf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0" xfId="0" applyFill="1" applyBorder="1"/>
    <xf numFmtId="0" fontId="0" fillId="4" borderId="28" xfId="0" applyFill="1" applyBorder="1"/>
    <xf numFmtId="0" fontId="33" fillId="4" borderId="29" xfId="2" applyFill="1" applyBorder="1"/>
    <xf numFmtId="0" fontId="0" fillId="4" borderId="23" xfId="0" applyFill="1" applyBorder="1"/>
    <xf numFmtId="0" fontId="0" fillId="4" borderId="30" xfId="0" applyFill="1" applyBorder="1"/>
    <xf numFmtId="0" fontId="19" fillId="4" borderId="24" xfId="0" applyFont="1" applyFill="1" applyBorder="1"/>
    <xf numFmtId="0" fontId="19" fillId="4" borderId="27" xfId="0" applyFont="1" applyFill="1" applyBorder="1"/>
    <xf numFmtId="166" fontId="0" fillId="4" borderId="0" xfId="0" applyNumberFormat="1" applyFill="1" applyBorder="1"/>
    <xf numFmtId="2" fontId="27" fillId="0" borderId="21" xfId="0" applyNumberFormat="1" applyFont="1" applyFill="1" applyBorder="1" applyAlignment="1" applyProtection="1">
      <alignment horizontal="center" vertical="center"/>
      <protection locked="0"/>
    </xf>
    <xf numFmtId="167" fontId="27" fillId="0" borderId="15" xfId="0" applyNumberFormat="1" applyFont="1" applyFill="1" applyBorder="1" applyAlignment="1" applyProtection="1">
      <alignment horizontal="centerContinuous" vertical="center"/>
      <protection locked="0"/>
    </xf>
    <xf numFmtId="0" fontId="34" fillId="0" borderId="27" xfId="0" applyFont="1" applyBorder="1"/>
    <xf numFmtId="0" fontId="34" fillId="0" borderId="0" xfId="0" applyFont="1" applyBorder="1"/>
    <xf numFmtId="0" fontId="34" fillId="0" borderId="28" xfId="0" applyFont="1" applyBorder="1"/>
    <xf numFmtId="0" fontId="34" fillId="0" borderId="29" xfId="0" applyFont="1" applyBorder="1"/>
    <xf numFmtId="0" fontId="34" fillId="0" borderId="23" xfId="0" applyFont="1" applyBorder="1"/>
    <xf numFmtId="0" fontId="34" fillId="0" borderId="30" xfId="0" applyFont="1" applyBorder="1"/>
    <xf numFmtId="167" fontId="27" fillId="0" borderId="16" xfId="0" applyNumberFormat="1" applyFont="1" applyFill="1" applyBorder="1" applyAlignment="1" applyProtection="1">
      <alignment horizontal="centerContinuous" vertical="center"/>
      <protection locked="0"/>
    </xf>
    <xf numFmtId="0" fontId="4" fillId="3" borderId="33" xfId="0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right"/>
    </xf>
    <xf numFmtId="0" fontId="0" fillId="0" borderId="27" xfId="0" applyFill="1" applyBorder="1" applyProtection="1"/>
    <xf numFmtId="0" fontId="28" fillId="0" borderId="36" xfId="0" applyFont="1" applyFill="1" applyBorder="1" applyAlignment="1" applyProtection="1">
      <alignment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right"/>
    </xf>
    <xf numFmtId="0" fontId="26" fillId="0" borderId="38" xfId="0" applyFont="1" applyFill="1" applyBorder="1" applyAlignment="1">
      <alignment horizontal="center" vertical="center" wrapText="1"/>
    </xf>
    <xf numFmtId="0" fontId="8" fillId="0" borderId="36" xfId="0" applyFont="1" applyFill="1" applyBorder="1"/>
    <xf numFmtId="0" fontId="26" fillId="0" borderId="36" xfId="0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19" fillId="0" borderId="0" xfId="1" applyFont="1"/>
    <xf numFmtId="0" fontId="19" fillId="0" borderId="0" xfId="1" applyFont="1"/>
    <xf numFmtId="0" fontId="0" fillId="0" borderId="2" xfId="0" applyFill="1" applyBorder="1" applyProtection="1">
      <protection locked="0"/>
    </xf>
    <xf numFmtId="0" fontId="31" fillId="0" borderId="44" xfId="0" applyFont="1" applyFill="1" applyBorder="1" applyAlignment="1" applyProtection="1">
      <alignment horizontal="center" vertical="center"/>
      <protection locked="0"/>
    </xf>
    <xf numFmtId="0" fontId="19" fillId="0" borderId="43" xfId="0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right" vertical="center"/>
    </xf>
    <xf numFmtId="0" fontId="26" fillId="0" borderId="0" xfId="0" applyFont="1" applyFill="1" applyBorder="1"/>
    <xf numFmtId="0" fontId="6" fillId="0" borderId="0" xfId="0" applyFont="1" applyFill="1" applyBorder="1"/>
    <xf numFmtId="0" fontId="10" fillId="0" borderId="0" xfId="0" applyFont="1" applyFill="1" applyBorder="1" applyAlignment="1">
      <alignment horizontal="right" vertical="top"/>
    </xf>
    <xf numFmtId="0" fontId="16" fillId="0" borderId="0" xfId="0" applyFont="1" applyFill="1" applyAlignment="1" applyProtection="1">
      <alignment vertical="center" wrapText="1"/>
    </xf>
    <xf numFmtId="0" fontId="10" fillId="0" borderId="0" xfId="0" applyFont="1" applyFill="1" applyAlignment="1" applyProtection="1">
      <alignment horizontal="right" vertical="center" wrapText="1"/>
    </xf>
    <xf numFmtId="0" fontId="10" fillId="0" borderId="0" xfId="0" applyFont="1" applyFill="1" applyAlignment="1">
      <alignment horizontal="right" vertical="center"/>
    </xf>
    <xf numFmtId="165" fontId="35" fillId="0" borderId="0" xfId="0" applyNumberFormat="1" applyFont="1" applyAlignment="1" applyProtection="1">
      <alignment vertical="center"/>
      <protection locked="0"/>
    </xf>
    <xf numFmtId="166" fontId="27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49" fontId="19" fillId="0" borderId="0" xfId="0" applyNumberFormat="1" applyFont="1"/>
    <xf numFmtId="49" fontId="0" fillId="0" borderId="0" xfId="0" applyNumberFormat="1"/>
    <xf numFmtId="49" fontId="19" fillId="0" borderId="0" xfId="0" applyNumberFormat="1" applyFont="1" applyAlignment="1">
      <alignment horizontal="right"/>
    </xf>
    <xf numFmtId="49" fontId="0" fillId="0" borderId="29" xfId="0" applyNumberFormat="1" applyBorder="1"/>
    <xf numFmtId="0" fontId="0" fillId="0" borderId="0" xfId="0" applyBorder="1"/>
    <xf numFmtId="49" fontId="19" fillId="5" borderId="27" xfId="0" applyNumberFormat="1" applyFont="1" applyFill="1" applyBorder="1"/>
    <xf numFmtId="0" fontId="0" fillId="5" borderId="28" xfId="0" applyFill="1" applyBorder="1"/>
    <xf numFmtId="49" fontId="0" fillId="5" borderId="27" xfId="0" applyNumberFormat="1" applyFill="1" applyBorder="1"/>
    <xf numFmtId="49" fontId="0" fillId="5" borderId="29" xfId="0" applyNumberFormat="1" applyFill="1" applyBorder="1"/>
    <xf numFmtId="0" fontId="0" fillId="5" borderId="30" xfId="0" applyFill="1" applyBorder="1"/>
    <xf numFmtId="49" fontId="19" fillId="0" borderId="50" xfId="0" applyNumberFormat="1" applyFont="1" applyBorder="1"/>
    <xf numFmtId="0" fontId="0" fillId="0" borderId="51" xfId="0" applyBorder="1"/>
    <xf numFmtId="0" fontId="0" fillId="0" borderId="49" xfId="0" applyBorder="1"/>
    <xf numFmtId="0" fontId="0" fillId="6" borderId="0" xfId="0" applyFill="1"/>
    <xf numFmtId="0" fontId="19" fillId="6" borderId="0" xfId="0" applyFont="1" applyFill="1"/>
    <xf numFmtId="0" fontId="8" fillId="0" borderId="0" xfId="0" applyFont="1" applyFill="1" applyBorder="1" applyAlignment="1">
      <alignment horizontal="center"/>
    </xf>
    <xf numFmtId="0" fontId="0" fillId="0" borderId="0" xfId="0" applyFill="1" applyAlignment="1"/>
    <xf numFmtId="0" fontId="19" fillId="0" borderId="0" xfId="0" applyFont="1" applyAlignment="1">
      <alignment vertical="center"/>
    </xf>
    <xf numFmtId="0" fontId="19" fillId="4" borderId="25" xfId="0" applyFont="1" applyFill="1" applyBorder="1"/>
    <xf numFmtId="49" fontId="0" fillId="4" borderId="25" xfId="0" applyNumberFormat="1" applyFill="1" applyBorder="1"/>
    <xf numFmtId="49" fontId="0" fillId="4" borderId="0" xfId="0" applyNumberFormat="1" applyFill="1" applyBorder="1"/>
    <xf numFmtId="0" fontId="0" fillId="4" borderId="29" xfId="0" applyFill="1" applyBorder="1"/>
    <xf numFmtId="49" fontId="0" fillId="4" borderId="23" xfId="0" applyNumberFormat="1" applyFill="1" applyBorder="1"/>
    <xf numFmtId="0" fontId="18" fillId="0" borderId="14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4" xfId="0" applyFill="1" applyBorder="1"/>
    <xf numFmtId="0" fontId="2" fillId="0" borderId="0" xfId="0" applyFont="1" applyFill="1" applyBorder="1" applyAlignment="1">
      <alignment vertical="top"/>
    </xf>
    <xf numFmtId="2" fontId="27" fillId="0" borderId="52" xfId="0" applyNumberFormat="1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/>
    <xf numFmtId="0" fontId="19" fillId="0" borderId="0" xfId="0" applyFont="1" applyFill="1" applyBorder="1" applyAlignment="1"/>
    <xf numFmtId="0" fontId="19" fillId="0" borderId="54" xfId="0" applyFont="1" applyFill="1" applyBorder="1"/>
    <xf numFmtId="0" fontId="0" fillId="0" borderId="54" xfId="0" applyFill="1" applyBorder="1"/>
    <xf numFmtId="0" fontId="8" fillId="0" borderId="54" xfId="0" applyFont="1" applyFill="1" applyBorder="1" applyAlignment="1">
      <alignment horizontal="center"/>
    </xf>
    <xf numFmtId="0" fontId="4" fillId="0" borderId="54" xfId="0" applyFont="1" applyFill="1" applyBorder="1"/>
    <xf numFmtId="0" fontId="37" fillId="0" borderId="0" xfId="0" applyFont="1" applyFill="1" applyAlignment="1">
      <alignment horizontal="left" vertical="center"/>
    </xf>
    <xf numFmtId="0" fontId="36" fillId="0" borderId="54" xfId="0" applyFont="1" applyFill="1" applyBorder="1" applyAlignment="1">
      <alignment horizontal="left"/>
    </xf>
    <xf numFmtId="0" fontId="4" fillId="0" borderId="0" xfId="0" applyFont="1" applyFill="1" applyBorder="1" applyAlignment="1" applyProtection="1">
      <protection locked="0"/>
    </xf>
    <xf numFmtId="0" fontId="2" fillId="0" borderId="55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19" fillId="0" borderId="55" xfId="0" applyFont="1" applyFill="1" applyBorder="1" applyAlignment="1">
      <alignment horizontal="right"/>
    </xf>
    <xf numFmtId="0" fontId="0" fillId="0" borderId="55" xfId="0" applyFill="1" applyBorder="1"/>
    <xf numFmtId="0" fontId="0" fillId="0" borderId="55" xfId="0" applyFill="1" applyBorder="1" applyAlignment="1">
      <alignment horizontal="right"/>
    </xf>
    <xf numFmtId="0" fontId="8" fillId="0" borderId="55" xfId="0" applyFont="1" applyFill="1" applyBorder="1" applyAlignment="1">
      <alignment horizontal="right"/>
    </xf>
    <xf numFmtId="0" fontId="31" fillId="0" borderId="55" xfId="0" applyFont="1" applyFill="1" applyBorder="1" applyAlignment="1" applyProtection="1">
      <alignment horizontal="center"/>
    </xf>
    <xf numFmtId="0" fontId="0" fillId="3" borderId="0" xfId="0" applyFill="1" applyBorder="1"/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3" xfId="0" applyFill="1" applyBorder="1"/>
    <xf numFmtId="0" fontId="0" fillId="0" borderId="18" xfId="0" applyFill="1" applyBorder="1"/>
    <xf numFmtId="0" fontId="0" fillId="0" borderId="12" xfId="0" applyFill="1" applyBorder="1" applyProtection="1">
      <protection locked="0"/>
    </xf>
    <xf numFmtId="0" fontId="0" fillId="0" borderId="20" xfId="0" applyFill="1" applyBorder="1"/>
    <xf numFmtId="0" fontId="2" fillId="3" borderId="0" xfId="0" applyFont="1" applyFill="1"/>
    <xf numFmtId="0" fontId="0" fillId="3" borderId="0" xfId="0" applyFill="1" applyProtection="1">
      <protection locked="0"/>
    </xf>
    <xf numFmtId="0" fontId="19" fillId="3" borderId="0" xfId="0" applyFont="1" applyFill="1" applyProtection="1">
      <protection locked="0"/>
    </xf>
    <xf numFmtId="0" fontId="6" fillId="3" borderId="1" xfId="0" applyFont="1" applyFill="1" applyBorder="1"/>
    <xf numFmtId="0" fontId="39" fillId="0" borderId="56" xfId="0" applyFont="1" applyBorder="1"/>
    <xf numFmtId="2" fontId="0" fillId="0" borderId="0" xfId="0" applyNumberFormat="1" applyFill="1"/>
    <xf numFmtId="166" fontId="0" fillId="0" borderId="0" xfId="0" applyNumberFormat="1" applyFill="1"/>
    <xf numFmtId="1" fontId="27" fillId="0" borderId="21" xfId="0" applyNumberFormat="1" applyFont="1" applyFill="1" applyBorder="1" applyAlignment="1" applyProtection="1">
      <alignment horizontal="center" vertical="center"/>
      <protection locked="0"/>
    </xf>
    <xf numFmtId="1" fontId="39" fillId="0" borderId="56" xfId="0" applyNumberFormat="1" applyFont="1" applyBorder="1"/>
    <xf numFmtId="1" fontId="0" fillId="0" borderId="0" xfId="0" applyNumberFormat="1"/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0" fillId="0" borderId="0" xfId="0" applyFill="1" applyBorder="1" applyAlignment="1"/>
    <xf numFmtId="0" fontId="18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19" fillId="0" borderId="25" xfId="0" applyFont="1" applyFill="1" applyBorder="1" applyAlignment="1"/>
    <xf numFmtId="0" fontId="19" fillId="0" borderId="25" xfId="0" applyFont="1" applyFill="1" applyBorder="1" applyAlignment="1">
      <alignment vertical="center"/>
    </xf>
    <xf numFmtId="0" fontId="18" fillId="0" borderId="23" xfId="0" applyFont="1" applyFill="1" applyBorder="1" applyAlignment="1">
      <alignment horizontal="right"/>
    </xf>
    <xf numFmtId="0" fontId="8" fillId="0" borderId="23" xfId="0" applyFont="1" applyFill="1" applyBorder="1" applyAlignment="1">
      <alignment horizontal="center"/>
    </xf>
    <xf numFmtId="0" fontId="0" fillId="0" borderId="23" xfId="0" applyFill="1" applyBorder="1"/>
    <xf numFmtId="0" fontId="18" fillId="0" borderId="23" xfId="0" applyFont="1" applyFill="1" applyBorder="1"/>
    <xf numFmtId="0" fontId="20" fillId="0" borderId="23" xfId="0" applyFont="1" applyFill="1" applyBorder="1" applyAlignment="1">
      <alignment horizontal="center"/>
    </xf>
    <xf numFmtId="0" fontId="0" fillId="0" borderId="23" xfId="0" applyFill="1" applyBorder="1" applyAlignment="1">
      <alignment vertical="center"/>
    </xf>
    <xf numFmtId="0" fontId="0" fillId="0" borderId="25" xfId="0" applyFill="1" applyBorder="1"/>
    <xf numFmtId="0" fontId="8" fillId="0" borderId="1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right" vertical="center"/>
    </xf>
    <xf numFmtId="0" fontId="8" fillId="0" borderId="0" xfId="0" applyFont="1"/>
    <xf numFmtId="0" fontId="9" fillId="0" borderId="57" xfId="0" applyFont="1" applyFill="1" applyBorder="1" applyAlignment="1"/>
    <xf numFmtId="1" fontId="21" fillId="0" borderId="58" xfId="0" applyNumberFormat="1" applyFont="1" applyFill="1" applyBorder="1" applyAlignment="1">
      <alignment horizontal="center"/>
    </xf>
    <xf numFmtId="0" fontId="6" fillId="0" borderId="59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right"/>
    </xf>
    <xf numFmtId="0" fontId="3" fillId="0" borderId="6" xfId="0" applyFont="1" applyFill="1" applyBorder="1" applyAlignment="1" applyProtection="1">
      <alignment vertical="center" shrinkToFit="1"/>
      <protection locked="0"/>
    </xf>
    <xf numFmtId="0" fontId="3" fillId="0" borderId="7" xfId="0" applyFont="1" applyFill="1" applyBorder="1" applyAlignment="1" applyProtection="1">
      <alignment vertical="center" shrinkToFit="1"/>
      <protection locked="0"/>
    </xf>
    <xf numFmtId="0" fontId="0" fillId="0" borderId="61" xfId="0" applyFill="1" applyBorder="1"/>
    <xf numFmtId="0" fontId="0" fillId="0" borderId="0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6" fillId="0" borderId="60" xfId="0" applyFont="1" applyFill="1" applyBorder="1" applyAlignment="1" applyProtection="1">
      <alignment vertical="top" shrinkToFit="1"/>
      <protection locked="0"/>
    </xf>
    <xf numFmtId="0" fontId="5" fillId="0" borderId="14" xfId="0" applyFont="1" applyFill="1" applyBorder="1" applyProtection="1">
      <protection locked="0"/>
    </xf>
    <xf numFmtId="1" fontId="21" fillId="0" borderId="57" xfId="0" applyNumberFormat="1" applyFont="1" applyFill="1" applyBorder="1" applyAlignment="1">
      <alignment horizontal="center" vertical="center"/>
    </xf>
    <xf numFmtId="0" fontId="0" fillId="0" borderId="59" xfId="0" applyFill="1" applyBorder="1" applyAlignment="1">
      <alignment horizontal="left" vertical="center"/>
    </xf>
    <xf numFmtId="0" fontId="1" fillId="0" borderId="50" xfId="0" applyFont="1" applyFill="1" applyBorder="1" applyAlignment="1">
      <alignment vertical="center"/>
    </xf>
    <xf numFmtId="0" fontId="1" fillId="0" borderId="64" xfId="0" applyFont="1" applyFill="1" applyBorder="1" applyAlignment="1">
      <alignment vertical="center"/>
    </xf>
    <xf numFmtId="0" fontId="16" fillId="0" borderId="51" xfId="0" applyFont="1" applyFill="1" applyBorder="1" applyAlignment="1">
      <alignment vertical="center"/>
    </xf>
    <xf numFmtId="0" fontId="19" fillId="0" borderId="0" xfId="1" applyAlignment="1">
      <alignment horizontal="right"/>
    </xf>
    <xf numFmtId="0" fontId="28" fillId="0" borderId="35" xfId="0" applyFont="1" applyFill="1" applyBorder="1" applyAlignment="1" applyProtection="1">
      <alignment horizontal="centerContinuous" vertical="center"/>
    </xf>
    <xf numFmtId="0" fontId="28" fillId="0" borderId="14" xfId="0" applyFont="1" applyFill="1" applyBorder="1" applyAlignment="1" applyProtection="1">
      <alignment horizontal="centerContinuous" vertical="center"/>
    </xf>
    <xf numFmtId="0" fontId="28" fillId="0" borderId="36" xfId="0" applyFont="1" applyFill="1" applyBorder="1" applyAlignment="1" applyProtection="1">
      <alignment horizontal="centerContinuous" vertical="center"/>
    </xf>
    <xf numFmtId="0" fontId="26" fillId="0" borderId="38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right"/>
    </xf>
    <xf numFmtId="0" fontId="8" fillId="0" borderId="35" xfId="0" applyFont="1" applyFill="1" applyBorder="1" applyAlignment="1">
      <alignment horizontal="left" vertical="top"/>
    </xf>
    <xf numFmtId="0" fontId="6" fillId="0" borderId="27" xfId="0" applyFont="1" applyFill="1" applyBorder="1" applyAlignment="1">
      <alignment horizontal="right"/>
    </xf>
    <xf numFmtId="0" fontId="6" fillId="0" borderId="37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vertical="top"/>
    </xf>
    <xf numFmtId="0" fontId="7" fillId="0" borderId="35" xfId="0" applyFont="1" applyFill="1" applyBorder="1" applyAlignment="1">
      <alignment horizontal="left" vertical="top"/>
    </xf>
    <xf numFmtId="0" fontId="8" fillId="0" borderId="35" xfId="0" applyFont="1" applyFill="1" applyBorder="1" applyAlignment="1">
      <alignment vertical="top" wrapText="1"/>
    </xf>
    <xf numFmtId="0" fontId="6" fillId="0" borderId="29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left" vertical="center"/>
    </xf>
    <xf numFmtId="0" fontId="19" fillId="0" borderId="19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7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25" fillId="0" borderId="14" xfId="0" applyFont="1" applyFill="1" applyBorder="1" applyAlignment="1" applyProtection="1">
      <alignment horizontal="center"/>
      <protection locked="0"/>
    </xf>
    <xf numFmtId="0" fontId="25" fillId="0" borderId="13" xfId="0" applyFont="1" applyFill="1" applyBorder="1" applyAlignment="1" applyProtection="1">
      <alignment horizontal="center"/>
      <protection locked="0"/>
    </xf>
    <xf numFmtId="0" fontId="25" fillId="0" borderId="2" xfId="0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5" fillId="0" borderId="20" xfId="0" applyFont="1" applyFill="1" applyBorder="1" applyAlignment="1" applyProtection="1">
      <alignment horizontal="center"/>
      <protection locked="0"/>
    </xf>
    <xf numFmtId="0" fontId="19" fillId="0" borderId="14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32" fillId="0" borderId="12" xfId="0" applyFont="1" applyFill="1" applyBorder="1" applyAlignment="1" applyProtection="1">
      <alignment horizontal="center" vertical="center"/>
      <protection locked="0"/>
    </xf>
    <xf numFmtId="0" fontId="32" fillId="0" borderId="13" xfId="0" applyFont="1" applyFill="1" applyBorder="1" applyAlignment="1" applyProtection="1">
      <alignment horizontal="center" vertical="center"/>
      <protection locked="0"/>
    </xf>
    <xf numFmtId="0" fontId="32" fillId="0" borderId="19" xfId="0" applyFont="1" applyFill="1" applyBorder="1" applyAlignment="1" applyProtection="1">
      <alignment horizontal="center" vertical="center"/>
      <protection locked="0"/>
    </xf>
    <xf numFmtId="0" fontId="32" fillId="0" borderId="20" xfId="0" applyFont="1" applyFill="1" applyBorder="1" applyAlignment="1" applyProtection="1">
      <alignment horizontal="center" vertical="center"/>
      <protection locked="0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32" fillId="0" borderId="18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right"/>
      <protection locked="0"/>
    </xf>
    <xf numFmtId="0" fontId="3" fillId="0" borderId="13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20" xfId="0" applyFont="1" applyFill="1" applyBorder="1" applyAlignment="1" applyProtection="1">
      <alignment horizontal="right"/>
      <protection locked="0"/>
    </xf>
    <xf numFmtId="0" fontId="8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right"/>
    </xf>
    <xf numFmtId="0" fontId="6" fillId="0" borderId="45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46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53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0" fillId="0" borderId="12" xfId="0" applyFill="1" applyBorder="1" applyAlignment="1" applyProtection="1">
      <alignment horizontal="left" vertical="top"/>
      <protection locked="0"/>
    </xf>
    <xf numFmtId="0" fontId="0" fillId="0" borderId="14" xfId="0" applyFill="1" applyBorder="1" applyAlignment="1" applyProtection="1">
      <alignment horizontal="left" vertical="top"/>
      <protection locked="0"/>
    </xf>
    <xf numFmtId="0" fontId="0" fillId="0" borderId="13" xfId="0" applyFill="1" applyBorder="1" applyAlignment="1" applyProtection="1">
      <alignment horizontal="left" vertical="top"/>
      <protection locked="0"/>
    </xf>
    <xf numFmtId="0" fontId="0" fillId="0" borderId="19" xfId="0" applyFill="1" applyBorder="1" applyAlignment="1" applyProtection="1">
      <alignment horizontal="left" vertical="top"/>
      <protection locked="0"/>
    </xf>
    <xf numFmtId="0" fontId="0" fillId="0" borderId="20" xfId="0" applyFill="1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left" vertical="top"/>
      <protection locked="0"/>
    </xf>
    <xf numFmtId="0" fontId="36" fillId="0" borderId="0" xfId="0" applyFont="1" applyFill="1" applyAlignment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165" fontId="21" fillId="3" borderId="0" xfId="0" applyNumberFormat="1" applyFont="1" applyFill="1" applyBorder="1" applyAlignment="1" applyProtection="1">
      <alignment horizontal="center" vertical="center" wrapText="1"/>
    </xf>
    <xf numFmtId="165" fontId="21" fillId="3" borderId="5" xfId="0" applyNumberFormat="1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/>
      <protection locked="0"/>
    </xf>
    <xf numFmtId="0" fontId="28" fillId="0" borderId="14" xfId="0" applyFont="1" applyFill="1" applyBorder="1" applyAlignment="1" applyProtection="1">
      <alignment horizontal="center" vertical="center"/>
      <protection locked="0"/>
    </xf>
    <xf numFmtId="0" fontId="28" fillId="0" borderId="36" xfId="0" applyFont="1" applyFill="1" applyBorder="1" applyAlignment="1" applyProtection="1">
      <alignment horizontal="center" vertical="center"/>
      <protection locked="0"/>
    </xf>
    <xf numFmtId="0" fontId="28" fillId="0" borderId="29" xfId="0" applyFon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horizontal="center" vertical="center"/>
      <protection locked="0"/>
    </xf>
    <xf numFmtId="0" fontId="28" fillId="0" borderId="30" xfId="0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 applyProtection="1">
      <alignment horizontal="center" vertical="center"/>
    </xf>
    <xf numFmtId="0" fontId="28" fillId="0" borderId="37" xfId="0" applyFont="1" applyFill="1" applyBorder="1" applyAlignment="1" applyProtection="1">
      <alignment horizontal="center" vertical="center"/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28" fillId="0" borderId="38" xfId="0" applyFont="1" applyFill="1" applyBorder="1" applyAlignment="1" applyProtection="1">
      <alignment horizontal="center" vertical="center"/>
      <protection locked="0"/>
    </xf>
    <xf numFmtId="0" fontId="30" fillId="0" borderId="33" xfId="0" applyFont="1" applyFill="1" applyBorder="1" applyAlignment="1" applyProtection="1">
      <alignment horizontal="center" vertical="center" wrapText="1"/>
      <protection locked="0"/>
    </xf>
    <xf numFmtId="0" fontId="30" fillId="0" borderId="34" xfId="0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Fill="1" applyBorder="1" applyAlignment="1" applyProtection="1">
      <alignment horizontal="center" vertical="center"/>
    </xf>
    <xf numFmtId="0" fontId="24" fillId="0" borderId="48" xfId="0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35" xfId="0" applyFont="1" applyFill="1" applyBorder="1" applyAlignment="1">
      <alignment horizontal="left"/>
    </xf>
    <xf numFmtId="0" fontId="8" fillId="0" borderId="36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6" fillId="0" borderId="33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/>
    </xf>
    <xf numFmtId="0" fontId="30" fillId="0" borderId="33" xfId="0" applyFont="1" applyFill="1" applyBorder="1" applyAlignment="1" applyProtection="1">
      <alignment horizontal="center" vertical="center"/>
      <protection locked="0"/>
    </xf>
    <xf numFmtId="0" fontId="30" fillId="0" borderId="34" xfId="0" applyFont="1" applyFill="1" applyBorder="1" applyAlignment="1" applyProtection="1">
      <alignment horizontal="center" vertical="center"/>
      <protection locked="0"/>
    </xf>
    <xf numFmtId="0" fontId="30" fillId="0" borderId="39" xfId="0" applyFont="1" applyFill="1" applyBorder="1" applyAlignment="1" applyProtection="1">
      <alignment horizontal="center" vertical="center"/>
      <protection locked="0"/>
    </xf>
    <xf numFmtId="0" fontId="30" fillId="0" borderId="40" xfId="0" applyFont="1" applyFill="1" applyBorder="1" applyAlignment="1" applyProtection="1">
      <alignment horizontal="center" vertical="center"/>
      <protection locked="0"/>
    </xf>
    <xf numFmtId="0" fontId="28" fillId="0" borderId="27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28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 applyProtection="1">
      <alignment horizontal="center" vertical="top"/>
      <protection locked="0"/>
    </xf>
    <xf numFmtId="0" fontId="28" fillId="0" borderId="0" xfId="0" applyFont="1" applyFill="1" applyBorder="1" applyAlignment="1" applyProtection="1">
      <alignment horizontal="center" vertical="top"/>
      <protection locked="0"/>
    </xf>
    <xf numFmtId="0" fontId="28" fillId="0" borderId="28" xfId="0" applyFont="1" applyFill="1" applyBorder="1" applyAlignment="1" applyProtection="1">
      <alignment horizontal="center" vertical="top"/>
      <protection locked="0"/>
    </xf>
    <xf numFmtId="0" fontId="28" fillId="0" borderId="37" xfId="0" applyFont="1" applyFill="1" applyBorder="1" applyAlignment="1" applyProtection="1">
      <alignment horizontal="center" vertical="top"/>
      <protection locked="0"/>
    </xf>
    <xf numFmtId="0" fontId="28" fillId="0" borderId="2" xfId="0" applyFont="1" applyFill="1" applyBorder="1" applyAlignment="1" applyProtection="1">
      <alignment horizontal="center" vertical="top"/>
      <protection locked="0"/>
    </xf>
    <xf numFmtId="0" fontId="28" fillId="0" borderId="38" xfId="0" applyFont="1" applyFill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8" fillId="0" borderId="6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1" fontId="22" fillId="0" borderId="63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5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8" xfId="0" applyNumberFormat="1" applyFont="1" applyFill="1" applyBorder="1" applyAlignment="1" applyProtection="1">
      <alignment horizontal="center" vertical="center" shrinkToFit="1"/>
      <protection locked="0"/>
    </xf>
    <xf numFmtId="164" fontId="21" fillId="0" borderId="58" xfId="0" applyNumberFormat="1" applyFont="1" applyFill="1" applyBorder="1" applyAlignment="1">
      <alignment horizontal="center"/>
    </xf>
    <xf numFmtId="164" fontId="21" fillId="0" borderId="59" xfId="0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63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25" fillId="0" borderId="23" xfId="0" applyFont="1" applyFill="1" applyBorder="1" applyAlignment="1" applyProtection="1">
      <alignment horizontal="center"/>
      <protection locked="0"/>
    </xf>
    <xf numFmtId="0" fontId="34" fillId="0" borderId="27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26" xfId="0" applyFont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8DA3D3"/>
      <color rgb="FF005C2A"/>
      <color rgb="FF007635"/>
      <color rgb="FF0000FF"/>
      <color rgb="FF020B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0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4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5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25.emf"/><Relationship Id="rId18" Type="http://schemas.openxmlformats.org/officeDocument/2006/relationships/image" Target="../media/image12.emf"/><Relationship Id="rId26" Type="http://schemas.openxmlformats.org/officeDocument/2006/relationships/image" Target="../media/image3.emf"/><Relationship Id="rId3" Type="http://schemas.openxmlformats.org/officeDocument/2006/relationships/image" Target="../media/image4.emf"/><Relationship Id="rId21" Type="http://schemas.openxmlformats.org/officeDocument/2006/relationships/image" Target="../media/image9.emf"/><Relationship Id="rId7" Type="http://schemas.openxmlformats.org/officeDocument/2006/relationships/image" Target="../media/image16.emf"/><Relationship Id="rId12" Type="http://schemas.openxmlformats.org/officeDocument/2006/relationships/image" Target="../media/image24.emf"/><Relationship Id="rId17" Type="http://schemas.openxmlformats.org/officeDocument/2006/relationships/image" Target="../media/image13.emf"/><Relationship Id="rId25" Type="http://schemas.openxmlformats.org/officeDocument/2006/relationships/image" Target="../media/image5.emf"/><Relationship Id="rId2" Type="http://schemas.openxmlformats.org/officeDocument/2006/relationships/image" Target="../media/image18.emf"/><Relationship Id="rId16" Type="http://schemas.openxmlformats.org/officeDocument/2006/relationships/image" Target="../media/image26.emf"/><Relationship Id="rId20" Type="http://schemas.openxmlformats.org/officeDocument/2006/relationships/image" Target="../media/image10.emf"/><Relationship Id="rId1" Type="http://schemas.openxmlformats.org/officeDocument/2006/relationships/image" Target="../media/image20.emf"/><Relationship Id="rId6" Type="http://schemas.openxmlformats.org/officeDocument/2006/relationships/image" Target="../media/image17.emf"/><Relationship Id="rId11" Type="http://schemas.openxmlformats.org/officeDocument/2006/relationships/image" Target="../media/image23.emf"/><Relationship Id="rId24" Type="http://schemas.openxmlformats.org/officeDocument/2006/relationships/image" Target="../media/image6.emf"/><Relationship Id="rId5" Type="http://schemas.openxmlformats.org/officeDocument/2006/relationships/image" Target="../media/image1.emf"/><Relationship Id="rId15" Type="http://schemas.openxmlformats.org/officeDocument/2006/relationships/image" Target="../media/image2.emf"/><Relationship Id="rId23" Type="http://schemas.openxmlformats.org/officeDocument/2006/relationships/image" Target="../media/image7.emf"/><Relationship Id="rId28" Type="http://schemas.openxmlformats.org/officeDocument/2006/relationships/image" Target="../media/image28.emf"/><Relationship Id="rId10" Type="http://schemas.openxmlformats.org/officeDocument/2006/relationships/image" Target="../media/image22.emf"/><Relationship Id="rId19" Type="http://schemas.openxmlformats.org/officeDocument/2006/relationships/image" Target="../media/image11.emf"/><Relationship Id="rId4" Type="http://schemas.openxmlformats.org/officeDocument/2006/relationships/image" Target="../media/image19.emf"/><Relationship Id="rId9" Type="http://schemas.openxmlformats.org/officeDocument/2006/relationships/image" Target="../media/image21.emf"/><Relationship Id="rId14" Type="http://schemas.openxmlformats.org/officeDocument/2006/relationships/image" Target="../media/image14.emf"/><Relationship Id="rId22" Type="http://schemas.openxmlformats.org/officeDocument/2006/relationships/image" Target="../media/image8.emf"/><Relationship Id="rId27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9</xdr:row>
      <xdr:rowOff>0</xdr:rowOff>
    </xdr:from>
    <xdr:to>
      <xdr:col>3</xdr:col>
      <xdr:colOff>619126</xdr:colOff>
      <xdr:row>10</xdr:row>
      <xdr:rowOff>0</xdr:rowOff>
    </xdr:to>
    <xdr:sp macro="[0]!Time_Now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71750" y="1666875"/>
          <a:ext cx="581026" cy="2190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Now</a:t>
          </a:r>
        </a:p>
      </xdr:txBody>
    </xdr:sp>
    <xdr:clientData fPrintsWithSheet="0"/>
  </xdr:twoCellAnchor>
  <xdr:twoCellAnchor>
    <xdr:from>
      <xdr:col>4</xdr:col>
      <xdr:colOff>47625</xdr:colOff>
      <xdr:row>30</xdr:row>
      <xdr:rowOff>9525</xdr:rowOff>
    </xdr:from>
    <xdr:to>
      <xdr:col>4</xdr:col>
      <xdr:colOff>314325</xdr:colOff>
      <xdr:row>31</xdr:row>
      <xdr:rowOff>238125</xdr:rowOff>
    </xdr:to>
    <xdr:sp macro="[0]!copy_RID1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3257550" y="540067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32</xdr:row>
      <xdr:rowOff>9525</xdr:rowOff>
    </xdr:from>
    <xdr:to>
      <xdr:col>4</xdr:col>
      <xdr:colOff>314325</xdr:colOff>
      <xdr:row>33</xdr:row>
      <xdr:rowOff>238125</xdr:rowOff>
    </xdr:to>
    <xdr:sp macro="[0]!copy_RID2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 rot="10800000">
          <a:off x="3257550" y="589597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34</xdr:row>
      <xdr:rowOff>9525</xdr:rowOff>
    </xdr:from>
    <xdr:to>
      <xdr:col>4</xdr:col>
      <xdr:colOff>314325</xdr:colOff>
      <xdr:row>35</xdr:row>
      <xdr:rowOff>238125</xdr:rowOff>
    </xdr:to>
    <xdr:sp macro="[0]!copy_RID3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10800000">
          <a:off x="3257550" y="639127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36</xdr:row>
      <xdr:rowOff>9524</xdr:rowOff>
    </xdr:from>
    <xdr:to>
      <xdr:col>4</xdr:col>
      <xdr:colOff>314325</xdr:colOff>
      <xdr:row>38</xdr:row>
      <xdr:rowOff>152399</xdr:rowOff>
    </xdr:to>
    <xdr:sp macro="[0]!copy_RID4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10800000">
          <a:off x="3257550" y="6886574"/>
          <a:ext cx="266700" cy="4667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39</xdr:row>
      <xdr:rowOff>9524</xdr:rowOff>
    </xdr:from>
    <xdr:to>
      <xdr:col>4</xdr:col>
      <xdr:colOff>314325</xdr:colOff>
      <xdr:row>41</xdr:row>
      <xdr:rowOff>152399</xdr:rowOff>
    </xdr:to>
    <xdr:sp macro="[0]!copy_RID5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10800000">
          <a:off x="3257550" y="7372349"/>
          <a:ext cx="266700" cy="4667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42</xdr:row>
      <xdr:rowOff>9525</xdr:rowOff>
    </xdr:from>
    <xdr:to>
      <xdr:col>4</xdr:col>
      <xdr:colOff>314325</xdr:colOff>
      <xdr:row>43</xdr:row>
      <xdr:rowOff>238125</xdr:rowOff>
    </xdr:to>
    <xdr:sp macro="[0]!copy_RID6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0800000">
          <a:off x="3257550" y="785812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44</xdr:row>
      <xdr:rowOff>9525</xdr:rowOff>
    </xdr:from>
    <xdr:to>
      <xdr:col>4</xdr:col>
      <xdr:colOff>314325</xdr:colOff>
      <xdr:row>45</xdr:row>
      <xdr:rowOff>238125</xdr:rowOff>
    </xdr:to>
    <xdr:sp macro="[0]!copy_RID7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 rot="10800000">
          <a:off x="3257550" y="835342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4</xdr:col>
      <xdr:colOff>47625</xdr:colOff>
      <xdr:row>46</xdr:row>
      <xdr:rowOff>9525</xdr:rowOff>
    </xdr:from>
    <xdr:to>
      <xdr:col>4</xdr:col>
      <xdr:colOff>314325</xdr:colOff>
      <xdr:row>47</xdr:row>
      <xdr:rowOff>238125</xdr:rowOff>
    </xdr:to>
    <xdr:sp macro="[0]!copy_RID8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10800000">
          <a:off x="3257550" y="8848725"/>
          <a:ext cx="266700" cy="47625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29</xdr:row>
          <xdr:rowOff>0</xdr:rowOff>
        </xdr:from>
        <xdr:to>
          <xdr:col>1</xdr:col>
          <xdr:colOff>733425</xdr:colOff>
          <xdr:row>29</xdr:row>
          <xdr:rowOff>200025</xdr:rowOff>
        </xdr:to>
        <xdr:sp macro="" textlink="">
          <xdr:nvSpPr>
            <xdr:cNvPr id="1030" name="Combo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33</xdr:row>
          <xdr:rowOff>9525</xdr:rowOff>
        </xdr:from>
        <xdr:to>
          <xdr:col>1</xdr:col>
          <xdr:colOff>733425</xdr:colOff>
          <xdr:row>33</xdr:row>
          <xdr:rowOff>209550</xdr:rowOff>
        </xdr:to>
        <xdr:sp macro="" textlink="">
          <xdr:nvSpPr>
            <xdr:cNvPr id="1038" name="ComboBox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9525</xdr:rowOff>
        </xdr:from>
        <xdr:to>
          <xdr:col>1</xdr:col>
          <xdr:colOff>733425</xdr:colOff>
          <xdr:row>31</xdr:row>
          <xdr:rowOff>209550</xdr:rowOff>
        </xdr:to>
        <xdr:sp macro="" textlink="">
          <xdr:nvSpPr>
            <xdr:cNvPr id="1039" name="ComboBox2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809625</xdr:colOff>
          <xdr:row>34</xdr:row>
          <xdr:rowOff>9525</xdr:rowOff>
        </xdr:from>
        <xdr:to>
          <xdr:col>1</xdr:col>
          <xdr:colOff>733425</xdr:colOff>
          <xdr:row>34</xdr:row>
          <xdr:rowOff>209550</xdr:rowOff>
        </xdr:to>
        <xdr:sp macro="" textlink="">
          <xdr:nvSpPr>
            <xdr:cNvPr id="1040" name="ComboBox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35</xdr:row>
          <xdr:rowOff>9525</xdr:rowOff>
        </xdr:from>
        <xdr:to>
          <xdr:col>1</xdr:col>
          <xdr:colOff>733425</xdr:colOff>
          <xdr:row>35</xdr:row>
          <xdr:rowOff>209550</xdr:rowOff>
        </xdr:to>
        <xdr:sp macro="" textlink="">
          <xdr:nvSpPr>
            <xdr:cNvPr id="1041" name="ComboBox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28575</xdr:rowOff>
        </xdr:from>
        <xdr:to>
          <xdr:col>1</xdr:col>
          <xdr:colOff>733425</xdr:colOff>
          <xdr:row>40</xdr:row>
          <xdr:rowOff>85725</xdr:rowOff>
        </xdr:to>
        <xdr:sp macro="" textlink="">
          <xdr:nvSpPr>
            <xdr:cNvPr id="1044" name="ComboBox8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85725</xdr:rowOff>
        </xdr:from>
        <xdr:to>
          <xdr:col>1</xdr:col>
          <xdr:colOff>733425</xdr:colOff>
          <xdr:row>42</xdr:row>
          <xdr:rowOff>0</xdr:rowOff>
        </xdr:to>
        <xdr:sp macro="" textlink="">
          <xdr:nvSpPr>
            <xdr:cNvPr id="1045" name="ComboBox9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45</xdr:row>
          <xdr:rowOff>9525</xdr:rowOff>
        </xdr:from>
        <xdr:to>
          <xdr:col>1</xdr:col>
          <xdr:colOff>733425</xdr:colOff>
          <xdr:row>45</xdr:row>
          <xdr:rowOff>209550</xdr:rowOff>
        </xdr:to>
        <xdr:sp macro="" textlink="">
          <xdr:nvSpPr>
            <xdr:cNvPr id="1051" name="ComboBox1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47</xdr:row>
          <xdr:rowOff>0</xdr:rowOff>
        </xdr:from>
        <xdr:to>
          <xdr:col>1</xdr:col>
          <xdr:colOff>733425</xdr:colOff>
          <xdr:row>47</xdr:row>
          <xdr:rowOff>200025</xdr:rowOff>
        </xdr:to>
        <xdr:sp macro="" textlink="">
          <xdr:nvSpPr>
            <xdr:cNvPr id="1053" name="ComboBox1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22</xdr:row>
          <xdr:rowOff>19050</xdr:rowOff>
        </xdr:from>
        <xdr:to>
          <xdr:col>18</xdr:col>
          <xdr:colOff>1028700</xdr:colOff>
          <xdr:row>23</xdr:row>
          <xdr:rowOff>114300</xdr:rowOff>
        </xdr:to>
        <xdr:sp macro="" textlink="">
          <xdr:nvSpPr>
            <xdr:cNvPr id="1550" name="ComboBox15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22</xdr:row>
          <xdr:rowOff>57150</xdr:rowOff>
        </xdr:from>
        <xdr:to>
          <xdr:col>8</xdr:col>
          <xdr:colOff>847725</xdr:colOff>
          <xdr:row>24</xdr:row>
          <xdr:rowOff>47625</xdr:rowOff>
        </xdr:to>
        <xdr:sp macro="" textlink="">
          <xdr:nvSpPr>
            <xdr:cNvPr id="1552" name="ComboBox16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19050</xdr:rowOff>
        </xdr:from>
        <xdr:to>
          <xdr:col>1</xdr:col>
          <xdr:colOff>695325</xdr:colOff>
          <xdr:row>15</xdr:row>
          <xdr:rowOff>19050</xdr:rowOff>
        </xdr:to>
        <xdr:sp macro="" textlink="">
          <xdr:nvSpPr>
            <xdr:cNvPr id="1553" name="ComboBox17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44</xdr:row>
          <xdr:rowOff>19050</xdr:rowOff>
        </xdr:from>
        <xdr:to>
          <xdr:col>1</xdr:col>
          <xdr:colOff>733425</xdr:colOff>
          <xdr:row>45</xdr:row>
          <xdr:rowOff>0</xdr:rowOff>
        </xdr:to>
        <xdr:sp macro="" textlink="">
          <xdr:nvSpPr>
            <xdr:cNvPr id="1556" name="ComboBox19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971550</xdr:colOff>
          <xdr:row>10</xdr:row>
          <xdr:rowOff>133350</xdr:rowOff>
        </xdr:from>
        <xdr:to>
          <xdr:col>2</xdr:col>
          <xdr:colOff>742950</xdr:colOff>
          <xdr:row>11</xdr:row>
          <xdr:rowOff>152400</xdr:rowOff>
        </xdr:to>
        <xdr:sp macro="" textlink="">
          <xdr:nvSpPr>
            <xdr:cNvPr id="1565" name="ComboBox2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781050</xdr:colOff>
          <xdr:row>10</xdr:row>
          <xdr:rowOff>133350</xdr:rowOff>
        </xdr:from>
        <xdr:to>
          <xdr:col>5</xdr:col>
          <xdr:colOff>447675</xdr:colOff>
          <xdr:row>11</xdr:row>
          <xdr:rowOff>152400</xdr:rowOff>
        </xdr:to>
        <xdr:sp macro="" textlink="">
          <xdr:nvSpPr>
            <xdr:cNvPr id="1566" name="ComboBox2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161925</xdr:rowOff>
        </xdr:from>
        <xdr:to>
          <xdr:col>2</xdr:col>
          <xdr:colOff>266700</xdr:colOff>
          <xdr:row>12</xdr:row>
          <xdr:rowOff>180975</xdr:rowOff>
        </xdr:to>
        <xdr:sp macro="" textlink="">
          <xdr:nvSpPr>
            <xdr:cNvPr id="1567" name="ComboBox2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11</xdr:row>
          <xdr:rowOff>161925</xdr:rowOff>
        </xdr:from>
        <xdr:to>
          <xdr:col>5</xdr:col>
          <xdr:colOff>66675</xdr:colOff>
          <xdr:row>12</xdr:row>
          <xdr:rowOff>180975</xdr:rowOff>
        </xdr:to>
        <xdr:sp macro="" textlink="">
          <xdr:nvSpPr>
            <xdr:cNvPr id="1568" name="ComboBox2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47625</xdr:colOff>
      <xdr:row>31</xdr:row>
      <xdr:rowOff>0</xdr:rowOff>
    </xdr:from>
    <xdr:to>
      <xdr:col>11</xdr:col>
      <xdr:colOff>314325</xdr:colOff>
      <xdr:row>31</xdr:row>
      <xdr:rowOff>200025</xdr:rowOff>
    </xdr:to>
    <xdr:sp macro="[0]!upstream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72300" y="5514975"/>
          <a:ext cx="1238250" cy="200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Upstream</a:t>
          </a:r>
        </a:p>
      </xdr:txBody>
    </xdr:sp>
    <xdr:clientData/>
  </xdr:twoCellAnchor>
  <xdr:twoCellAnchor>
    <xdr:from>
      <xdr:col>15</xdr:col>
      <xdr:colOff>47626</xdr:colOff>
      <xdr:row>30</xdr:row>
      <xdr:rowOff>209550</xdr:rowOff>
    </xdr:from>
    <xdr:to>
      <xdr:col>16</xdr:col>
      <xdr:colOff>600076</xdr:colOff>
      <xdr:row>31</xdr:row>
      <xdr:rowOff>200025</xdr:rowOff>
    </xdr:to>
    <xdr:sp macro="[0]!downstream" textlink="">
      <xdr:nvSpPr>
        <xdr:cNvPr id="61" name="Rounded 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0506076" y="5505450"/>
          <a:ext cx="1323975" cy="209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Downstream</a:t>
          </a:r>
        </a:p>
      </xdr:txBody>
    </xdr:sp>
    <xdr:clientData/>
  </xdr:twoCellAnchor>
  <xdr:twoCellAnchor>
    <xdr:from>
      <xdr:col>10</xdr:col>
      <xdr:colOff>47625</xdr:colOff>
      <xdr:row>40</xdr:row>
      <xdr:rowOff>85725</xdr:rowOff>
    </xdr:from>
    <xdr:to>
      <xdr:col>11</xdr:col>
      <xdr:colOff>295275</xdr:colOff>
      <xdr:row>41</xdr:row>
      <xdr:rowOff>133350</xdr:rowOff>
    </xdr:to>
    <xdr:sp macro="[0]!leftbank" textlink="">
      <xdr:nvSpPr>
        <xdr:cNvPr id="63" name="Rounded 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972300" y="7267575"/>
          <a:ext cx="1219200" cy="190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Left Bank</a:t>
          </a:r>
        </a:p>
      </xdr:txBody>
    </xdr:sp>
    <xdr:clientData/>
  </xdr:twoCellAnchor>
  <xdr:twoCellAnchor>
    <xdr:from>
      <xdr:col>15</xdr:col>
      <xdr:colOff>57150</xdr:colOff>
      <xdr:row>40</xdr:row>
      <xdr:rowOff>66676</xdr:rowOff>
    </xdr:from>
    <xdr:to>
      <xdr:col>16</xdr:col>
      <xdr:colOff>571500</xdr:colOff>
      <xdr:row>41</xdr:row>
      <xdr:rowOff>133351</xdr:rowOff>
    </xdr:to>
    <xdr:sp macro="[0]!rightbank" textlink="">
      <xdr:nvSpPr>
        <xdr:cNvPr id="64" name="Rounded 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0515600" y="7248526"/>
          <a:ext cx="1285875" cy="2095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100"/>
            <a:t>Right Bank</a:t>
          </a:r>
        </a:p>
      </xdr:txBody>
    </xdr:sp>
    <xdr:clientData/>
  </xdr:twoCellAnchor>
  <xdr:twoCellAnchor>
    <xdr:from>
      <xdr:col>0</xdr:col>
      <xdr:colOff>57151</xdr:colOff>
      <xdr:row>48</xdr:row>
      <xdr:rowOff>47625</xdr:rowOff>
    </xdr:from>
    <xdr:to>
      <xdr:col>4</xdr:col>
      <xdr:colOff>9526</xdr:colOff>
      <xdr:row>50</xdr:row>
      <xdr:rowOff>76200</xdr:rowOff>
    </xdr:to>
    <xdr:sp macro="[0]!Save_File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151" y="9239250"/>
          <a:ext cx="3162300" cy="3524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SAVE DRAFT</a:t>
          </a:r>
        </a:p>
      </xdr:txBody>
    </xdr:sp>
    <xdr:clientData fPrintsWithSheet="0"/>
  </xdr:twoCellAnchor>
  <xdr:twoCellAnchor>
    <xdr:from>
      <xdr:col>4</xdr:col>
      <xdr:colOff>142875</xdr:colOff>
      <xdr:row>48</xdr:row>
      <xdr:rowOff>47625</xdr:rowOff>
    </xdr:from>
    <xdr:to>
      <xdr:col>8</xdr:col>
      <xdr:colOff>1047750</xdr:colOff>
      <xdr:row>50</xdr:row>
      <xdr:rowOff>76200</xdr:rowOff>
    </xdr:to>
    <xdr:sp macro="[0]!Publish_File" textlink="">
      <xdr:nvSpPr>
        <xdr:cNvPr id="47" name="Rounded 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352800" y="8943975"/>
          <a:ext cx="3095625" cy="3524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/>
            <a:t>PUBLISH FIELD SHEET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38100</xdr:rowOff>
        </xdr:from>
        <xdr:to>
          <xdr:col>1</xdr:col>
          <xdr:colOff>733425</xdr:colOff>
          <xdr:row>30</xdr:row>
          <xdr:rowOff>238125</xdr:rowOff>
        </xdr:to>
        <xdr:sp macro="" textlink="">
          <xdr:nvSpPr>
            <xdr:cNvPr id="1578" name="ComboBox25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46</xdr:row>
          <xdr:rowOff>9525</xdr:rowOff>
        </xdr:from>
        <xdr:to>
          <xdr:col>1</xdr:col>
          <xdr:colOff>733425</xdr:colOff>
          <xdr:row>46</xdr:row>
          <xdr:rowOff>209550</xdr:rowOff>
        </xdr:to>
        <xdr:sp macro="" textlink="">
          <xdr:nvSpPr>
            <xdr:cNvPr id="1579" name="ComboBox26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44</xdr:row>
          <xdr:rowOff>9525</xdr:rowOff>
        </xdr:from>
        <xdr:to>
          <xdr:col>6</xdr:col>
          <xdr:colOff>647700</xdr:colOff>
          <xdr:row>44</xdr:row>
          <xdr:rowOff>209550</xdr:rowOff>
        </xdr:to>
        <xdr:sp macro="" textlink="">
          <xdr:nvSpPr>
            <xdr:cNvPr id="1580" name="ComboBox27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46</xdr:row>
          <xdr:rowOff>9525</xdr:rowOff>
        </xdr:from>
        <xdr:to>
          <xdr:col>6</xdr:col>
          <xdr:colOff>647700</xdr:colOff>
          <xdr:row>46</xdr:row>
          <xdr:rowOff>209550</xdr:rowOff>
        </xdr:to>
        <xdr:sp macro="" textlink="">
          <xdr:nvSpPr>
            <xdr:cNvPr id="1581" name="ComboBox28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3</xdr:row>
          <xdr:rowOff>19050</xdr:rowOff>
        </xdr:from>
        <xdr:to>
          <xdr:col>4</xdr:col>
          <xdr:colOff>285750</xdr:colOff>
          <xdr:row>5</xdr:row>
          <xdr:rowOff>0</xdr:rowOff>
        </xdr:to>
        <xdr:sp macro="" textlink="">
          <xdr:nvSpPr>
            <xdr:cNvPr id="1585" name="ComboBox29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619125</xdr:colOff>
      <xdr:row>14</xdr:row>
      <xdr:rowOff>200025</xdr:rowOff>
    </xdr:from>
    <xdr:to>
      <xdr:col>5</xdr:col>
      <xdr:colOff>200026</xdr:colOff>
      <xdr:row>16</xdr:row>
      <xdr:rowOff>95250</xdr:rowOff>
    </xdr:to>
    <xdr:sp macro="[0]!default_pressure" textlink="">
      <xdr:nvSpPr>
        <xdr:cNvPr id="50" name="Rounded Rectangl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152775" y="2962275"/>
          <a:ext cx="581026" cy="2190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>
              <a:solidFill>
                <a:sysClr val="windowText" lastClr="000000"/>
              </a:solidFill>
            </a:rPr>
            <a:t>Use</a:t>
          </a:r>
          <a:r>
            <a:rPr lang="en-US" sz="700" b="1" baseline="0">
              <a:solidFill>
                <a:sysClr val="windowText" lastClr="000000"/>
              </a:solidFill>
            </a:rPr>
            <a:t> Default</a:t>
          </a:r>
          <a:endParaRPr lang="en-US" sz="700" b="1">
            <a:solidFill>
              <a:sysClr val="windowText" lastClr="000000"/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200025</xdr:rowOff>
        </xdr:from>
        <xdr:to>
          <xdr:col>2</xdr:col>
          <xdr:colOff>581025</xdr:colOff>
          <xdr:row>14</xdr:row>
          <xdr:rowOff>0</xdr:rowOff>
        </xdr:to>
        <xdr:sp macro="" textlink="">
          <xdr:nvSpPr>
            <xdr:cNvPr id="1586" name="ComboBox13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247650</xdr:colOff>
          <xdr:row>12</xdr:row>
          <xdr:rowOff>200025</xdr:rowOff>
        </xdr:from>
        <xdr:to>
          <xdr:col>5</xdr:col>
          <xdr:colOff>447675</xdr:colOff>
          <xdr:row>14</xdr:row>
          <xdr:rowOff>0</xdr:rowOff>
        </xdr:to>
        <xdr:sp macro="" textlink="">
          <xdr:nvSpPr>
            <xdr:cNvPr id="1587" name="ComboBox30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1</xdr:col>
          <xdr:colOff>228600</xdr:colOff>
          <xdr:row>0</xdr:row>
          <xdr:rowOff>228600</xdr:rowOff>
        </xdr:to>
        <xdr:sp macro="" textlink="">
          <xdr:nvSpPr>
            <xdr:cNvPr id="1588" name="CheckBox1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342900</xdr:colOff>
          <xdr:row>5</xdr:row>
          <xdr:rowOff>76200</xdr:rowOff>
        </xdr:from>
        <xdr:to>
          <xdr:col>12</xdr:col>
          <xdr:colOff>142875</xdr:colOff>
          <xdr:row>6</xdr:row>
          <xdr:rowOff>123825</xdr:rowOff>
        </xdr:to>
        <xdr:sp macro="" textlink="">
          <xdr:nvSpPr>
            <xdr:cNvPr id="1629" name="ComboBox11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</xdr:row>
          <xdr:rowOff>104775</xdr:rowOff>
        </xdr:from>
        <xdr:to>
          <xdr:col>18</xdr:col>
          <xdr:colOff>571500</xdr:colOff>
          <xdr:row>4</xdr:row>
          <xdr:rowOff>47625</xdr:rowOff>
        </xdr:to>
        <xdr:sp macro="" textlink="">
          <xdr:nvSpPr>
            <xdr:cNvPr id="1630" name="ComboBox34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6</xdr:row>
          <xdr:rowOff>9525</xdr:rowOff>
        </xdr:from>
        <xdr:to>
          <xdr:col>15</xdr:col>
          <xdr:colOff>685800</xdr:colOff>
          <xdr:row>6</xdr:row>
          <xdr:rowOff>209550</xdr:rowOff>
        </xdr:to>
        <xdr:sp macro="" textlink="">
          <xdr:nvSpPr>
            <xdr:cNvPr id="1631" name="OptionButton3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5</xdr:row>
          <xdr:rowOff>19050</xdr:rowOff>
        </xdr:from>
        <xdr:to>
          <xdr:col>16</xdr:col>
          <xdr:colOff>295275</xdr:colOff>
          <xdr:row>6</xdr:row>
          <xdr:rowOff>28575</xdr:rowOff>
        </xdr:to>
        <xdr:sp macro="" textlink="">
          <xdr:nvSpPr>
            <xdr:cNvPr id="1632" name="OptionButton4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</xdr:row>
          <xdr:rowOff>104775</xdr:rowOff>
        </xdr:from>
        <xdr:to>
          <xdr:col>15</xdr:col>
          <xdr:colOff>76200</xdr:colOff>
          <xdr:row>4</xdr:row>
          <xdr:rowOff>47625</xdr:rowOff>
        </xdr:to>
        <xdr:sp macro="" textlink="">
          <xdr:nvSpPr>
            <xdr:cNvPr id="1633" name="ComboBox35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371475</xdr:colOff>
          <xdr:row>5</xdr:row>
          <xdr:rowOff>19050</xdr:rowOff>
        </xdr:from>
        <xdr:to>
          <xdr:col>18</xdr:col>
          <xdr:colOff>238125</xdr:colOff>
          <xdr:row>6</xdr:row>
          <xdr:rowOff>19050</xdr:rowOff>
        </xdr:to>
        <xdr:sp macro="" textlink="">
          <xdr:nvSpPr>
            <xdr:cNvPr id="1634" name="OptionButton5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47625</xdr:colOff>
      <xdr:row>9</xdr:row>
      <xdr:rowOff>9525</xdr:rowOff>
    </xdr:from>
    <xdr:to>
      <xdr:col>14</xdr:col>
      <xdr:colOff>314325</xdr:colOff>
      <xdr:row>10</xdr:row>
      <xdr:rowOff>238125</xdr:rowOff>
    </xdr:to>
    <xdr:sp macro="[0]!copy_RID6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 rot="10800000">
          <a:off x="3257550" y="74390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11</xdr:row>
      <xdr:rowOff>9525</xdr:rowOff>
    </xdr:from>
    <xdr:to>
      <xdr:col>14</xdr:col>
      <xdr:colOff>314325</xdr:colOff>
      <xdr:row>12</xdr:row>
      <xdr:rowOff>238125</xdr:rowOff>
    </xdr:to>
    <xdr:sp macro="[0]!copy_RID7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 rot="10800000">
          <a:off x="3257550" y="787717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13</xdr:row>
      <xdr:rowOff>9525</xdr:rowOff>
    </xdr:from>
    <xdr:to>
      <xdr:col>14</xdr:col>
      <xdr:colOff>314325</xdr:colOff>
      <xdr:row>14</xdr:row>
      <xdr:rowOff>238125</xdr:rowOff>
    </xdr:to>
    <xdr:sp macro="[0]!copy_RID8" textlink="">
      <xdr:nvSpPr>
        <xdr:cNvPr id="111" name="Rectangl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 rot="10800000">
          <a:off x="3257550" y="83153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9</xdr:row>
      <xdr:rowOff>9525</xdr:rowOff>
    </xdr:from>
    <xdr:to>
      <xdr:col>14</xdr:col>
      <xdr:colOff>314325</xdr:colOff>
      <xdr:row>10</xdr:row>
      <xdr:rowOff>238125</xdr:rowOff>
    </xdr:to>
    <xdr:sp macro="[0]!copy_RID9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 rot="10800000">
          <a:off x="3257550" y="74390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11</xdr:row>
      <xdr:rowOff>9525</xdr:rowOff>
    </xdr:from>
    <xdr:to>
      <xdr:col>14</xdr:col>
      <xdr:colOff>314325</xdr:colOff>
      <xdr:row>12</xdr:row>
      <xdr:rowOff>238125</xdr:rowOff>
    </xdr:to>
    <xdr:sp macro="[0]!copy_RID10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 rot="10800000">
          <a:off x="3257550" y="787717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xdr:twoCellAnchor>
    <xdr:from>
      <xdr:col>14</xdr:col>
      <xdr:colOff>47625</xdr:colOff>
      <xdr:row>13</xdr:row>
      <xdr:rowOff>9525</xdr:rowOff>
    </xdr:from>
    <xdr:to>
      <xdr:col>14</xdr:col>
      <xdr:colOff>314325</xdr:colOff>
      <xdr:row>14</xdr:row>
      <xdr:rowOff>238125</xdr:rowOff>
    </xdr:to>
    <xdr:sp macro="[0]!copy_RID11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rot="10800000">
          <a:off x="3257550" y="8315325"/>
          <a:ext cx="266700" cy="4286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</xdr:row>
          <xdr:rowOff>209550</xdr:rowOff>
        </xdr:from>
        <xdr:to>
          <xdr:col>11</xdr:col>
          <xdr:colOff>733425</xdr:colOff>
          <xdr:row>10</xdr:row>
          <xdr:rowOff>190500</xdr:rowOff>
        </xdr:to>
        <xdr:sp macro="" textlink="">
          <xdr:nvSpPr>
            <xdr:cNvPr id="1635" name="ComboBox18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12</xdr:row>
          <xdr:rowOff>9525</xdr:rowOff>
        </xdr:from>
        <xdr:to>
          <xdr:col>11</xdr:col>
          <xdr:colOff>733425</xdr:colOff>
          <xdr:row>12</xdr:row>
          <xdr:rowOff>209550</xdr:rowOff>
        </xdr:to>
        <xdr:sp macro="" textlink="">
          <xdr:nvSpPr>
            <xdr:cNvPr id="1636" name="ComboBox20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14</xdr:row>
          <xdr:rowOff>0</xdr:rowOff>
        </xdr:from>
        <xdr:to>
          <xdr:col>11</xdr:col>
          <xdr:colOff>733425</xdr:colOff>
          <xdr:row>14</xdr:row>
          <xdr:rowOff>200025</xdr:rowOff>
        </xdr:to>
        <xdr:sp macro="" textlink="">
          <xdr:nvSpPr>
            <xdr:cNvPr id="1637" name="ComboBox3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11</xdr:row>
          <xdr:rowOff>9525</xdr:rowOff>
        </xdr:from>
        <xdr:to>
          <xdr:col>11</xdr:col>
          <xdr:colOff>733425</xdr:colOff>
          <xdr:row>11</xdr:row>
          <xdr:rowOff>209550</xdr:rowOff>
        </xdr:to>
        <xdr:sp macro="" textlink="">
          <xdr:nvSpPr>
            <xdr:cNvPr id="1638" name="ComboBox36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13</xdr:row>
          <xdr:rowOff>9525</xdr:rowOff>
        </xdr:from>
        <xdr:to>
          <xdr:col>11</xdr:col>
          <xdr:colOff>733425</xdr:colOff>
          <xdr:row>13</xdr:row>
          <xdr:rowOff>209550</xdr:rowOff>
        </xdr:to>
        <xdr:sp macro="" textlink="">
          <xdr:nvSpPr>
            <xdr:cNvPr id="1639" name="ComboBox37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581025</xdr:colOff>
          <xdr:row>11</xdr:row>
          <xdr:rowOff>9525</xdr:rowOff>
        </xdr:from>
        <xdr:to>
          <xdr:col>16</xdr:col>
          <xdr:colOff>647700</xdr:colOff>
          <xdr:row>11</xdr:row>
          <xdr:rowOff>209550</xdr:rowOff>
        </xdr:to>
        <xdr:sp macro="" textlink="">
          <xdr:nvSpPr>
            <xdr:cNvPr id="1640" name="ComboBox38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581025</xdr:colOff>
          <xdr:row>13</xdr:row>
          <xdr:rowOff>9525</xdr:rowOff>
        </xdr:from>
        <xdr:to>
          <xdr:col>16</xdr:col>
          <xdr:colOff>647700</xdr:colOff>
          <xdr:row>13</xdr:row>
          <xdr:rowOff>209550</xdr:rowOff>
        </xdr:to>
        <xdr:sp macro="" textlink="">
          <xdr:nvSpPr>
            <xdr:cNvPr id="1641" name="ComboBox39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8</xdr:row>
          <xdr:rowOff>209550</xdr:rowOff>
        </xdr:from>
        <xdr:to>
          <xdr:col>11</xdr:col>
          <xdr:colOff>733425</xdr:colOff>
          <xdr:row>9</xdr:row>
          <xdr:rowOff>190500</xdr:rowOff>
        </xdr:to>
        <xdr:sp macro="" textlink="">
          <xdr:nvSpPr>
            <xdr:cNvPr id="1642" name="ComboBox40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581025</xdr:colOff>
          <xdr:row>9</xdr:row>
          <xdr:rowOff>9525</xdr:rowOff>
        </xdr:from>
        <xdr:to>
          <xdr:col>16</xdr:col>
          <xdr:colOff>647700</xdr:colOff>
          <xdr:row>9</xdr:row>
          <xdr:rowOff>209550</xdr:rowOff>
        </xdr:to>
        <xdr:sp macro="" textlink="">
          <xdr:nvSpPr>
            <xdr:cNvPr id="1643" name="ComboBox41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76200</xdr:rowOff>
        </xdr:from>
        <xdr:to>
          <xdr:col>1</xdr:col>
          <xdr:colOff>733425</xdr:colOff>
          <xdr:row>38</xdr:row>
          <xdr:rowOff>133350</xdr:rowOff>
        </xdr:to>
        <xdr:sp macro="" textlink="">
          <xdr:nvSpPr>
            <xdr:cNvPr id="1645" name="ComboBox7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36</xdr:row>
          <xdr:rowOff>9525</xdr:rowOff>
        </xdr:from>
        <xdr:to>
          <xdr:col>1</xdr:col>
          <xdr:colOff>733425</xdr:colOff>
          <xdr:row>37</xdr:row>
          <xdr:rowOff>76200</xdr:rowOff>
        </xdr:to>
        <xdr:sp macro="" textlink="">
          <xdr:nvSpPr>
            <xdr:cNvPr id="1647" name="ComboBox6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285749</xdr:colOff>
      <xdr:row>18</xdr:row>
      <xdr:rowOff>9525</xdr:rowOff>
    </xdr:from>
    <xdr:to>
      <xdr:col>18</xdr:col>
      <xdr:colOff>836294</xdr:colOff>
      <xdr:row>19</xdr:row>
      <xdr:rowOff>47625</xdr:rowOff>
    </xdr:to>
    <xdr:sp macro="[0]!prob_source_copy" textlink="">
      <xdr:nvSpPr>
        <xdr:cNvPr id="70" name="Rounded Rectangle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1515724" y="3429000"/>
          <a:ext cx="1645920" cy="2762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Add to Comments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17</xdr:row>
          <xdr:rowOff>85725</xdr:rowOff>
        </xdr:from>
        <xdr:to>
          <xdr:col>16</xdr:col>
          <xdr:colOff>152400</xdr:colOff>
          <xdr:row>18</xdr:row>
          <xdr:rowOff>142875</xdr:rowOff>
        </xdr:to>
        <xdr:sp macro="" textlink="">
          <xdr:nvSpPr>
            <xdr:cNvPr id="1649" name="ComboBox42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285749</xdr:colOff>
      <xdr:row>15</xdr:row>
      <xdr:rowOff>38100</xdr:rowOff>
    </xdr:from>
    <xdr:to>
      <xdr:col>18</xdr:col>
      <xdr:colOff>836294</xdr:colOff>
      <xdr:row>17</xdr:row>
      <xdr:rowOff>142875</xdr:rowOff>
    </xdr:to>
    <xdr:sp macro="[0]!prob_source_select" textlink="">
      <xdr:nvSpPr>
        <xdr:cNvPr id="73" name="Rounded Rectangle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1515724" y="3048000"/>
          <a:ext cx="1645920" cy="2762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Select Probable Source</a:t>
          </a:r>
        </a:p>
      </xdr:txBody>
    </xdr:sp>
    <xdr:clientData fPrintsWithSheet="0"/>
  </xdr:twoCellAnchor>
  <xdr:oneCellAnchor>
    <xdr:from>
      <xdr:col>4</xdr:col>
      <xdr:colOff>257175</xdr:colOff>
      <xdr:row>2</xdr:row>
      <xdr:rowOff>57150</xdr:rowOff>
    </xdr:from>
    <xdr:ext cx="34477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67100" y="466725"/>
          <a:ext cx="3447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ID: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28575</xdr:rowOff>
        </xdr:from>
        <xdr:to>
          <xdr:col>1</xdr:col>
          <xdr:colOff>733425</xdr:colOff>
          <xdr:row>42</xdr:row>
          <xdr:rowOff>228600</xdr:rowOff>
        </xdr:to>
        <xdr:sp macro="" textlink="">
          <xdr:nvSpPr>
            <xdr:cNvPr id="1650" name="ComboBox31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238125</xdr:rowOff>
        </xdr:from>
        <xdr:to>
          <xdr:col>1</xdr:col>
          <xdr:colOff>733425</xdr:colOff>
          <xdr:row>43</xdr:row>
          <xdr:rowOff>180975</xdr:rowOff>
        </xdr:to>
        <xdr:sp macro="" textlink="">
          <xdr:nvSpPr>
            <xdr:cNvPr id="1651" name="ComboBox10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161925</xdr:colOff>
      <xdr:row>42</xdr:row>
      <xdr:rowOff>114300</xdr:rowOff>
    </xdr:from>
    <xdr:ext cx="892488" cy="22499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925" y="7696200"/>
          <a:ext cx="892488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0.45µm Filter: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6.xml"/><Relationship Id="rId39" Type="http://schemas.openxmlformats.org/officeDocument/2006/relationships/control" Target="../activeX/activeX23.xml"/><Relationship Id="rId21" Type="http://schemas.openxmlformats.org/officeDocument/2006/relationships/image" Target="../media/image5.emf"/><Relationship Id="rId34" Type="http://schemas.openxmlformats.org/officeDocument/2006/relationships/control" Target="../activeX/activeX20.xml"/><Relationship Id="rId42" Type="http://schemas.openxmlformats.org/officeDocument/2006/relationships/control" Target="../activeX/activeX25.xml"/><Relationship Id="rId47" Type="http://schemas.openxmlformats.org/officeDocument/2006/relationships/image" Target="../media/image17.emf"/><Relationship Id="rId50" Type="http://schemas.openxmlformats.org/officeDocument/2006/relationships/control" Target="../activeX/activeX30.xml"/><Relationship Id="rId55" Type="http://schemas.openxmlformats.org/officeDocument/2006/relationships/control" Target="../activeX/activeX33.xml"/><Relationship Id="rId63" Type="http://schemas.openxmlformats.org/officeDocument/2006/relationships/control" Target="../activeX/activeX38.xml"/><Relationship Id="rId68" Type="http://schemas.openxmlformats.org/officeDocument/2006/relationships/control" Target="../activeX/activeX41.xml"/><Relationship Id="rId76" Type="http://schemas.openxmlformats.org/officeDocument/2006/relationships/image" Target="../media/image28.emf"/><Relationship Id="rId7" Type="http://schemas.openxmlformats.org/officeDocument/2006/relationships/control" Target="../activeX/activeX3.xml"/><Relationship Id="rId71" Type="http://schemas.openxmlformats.org/officeDocument/2006/relationships/control" Target="../activeX/activeX4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image" Target="../media/image9.emf"/><Relationship Id="rId11" Type="http://schemas.openxmlformats.org/officeDocument/2006/relationships/image" Target="../media/image3.emf"/><Relationship Id="rId24" Type="http://schemas.openxmlformats.org/officeDocument/2006/relationships/control" Target="../activeX/activeX15.xml"/><Relationship Id="rId32" Type="http://schemas.openxmlformats.org/officeDocument/2006/relationships/control" Target="../activeX/activeX19.xml"/><Relationship Id="rId37" Type="http://schemas.openxmlformats.org/officeDocument/2006/relationships/image" Target="../media/image13.emf"/><Relationship Id="rId40" Type="http://schemas.openxmlformats.org/officeDocument/2006/relationships/control" Target="../activeX/activeX24.xml"/><Relationship Id="rId45" Type="http://schemas.openxmlformats.org/officeDocument/2006/relationships/image" Target="../media/image16.emf"/><Relationship Id="rId53" Type="http://schemas.openxmlformats.org/officeDocument/2006/relationships/image" Target="../media/image19.emf"/><Relationship Id="rId58" Type="http://schemas.openxmlformats.org/officeDocument/2006/relationships/control" Target="../activeX/activeX35.xml"/><Relationship Id="rId66" Type="http://schemas.openxmlformats.org/officeDocument/2006/relationships/control" Target="../activeX/activeX40.xml"/><Relationship Id="rId74" Type="http://schemas.openxmlformats.org/officeDocument/2006/relationships/image" Target="../media/image27.emf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image" Target="../media/image6.emf"/><Relationship Id="rId28" Type="http://schemas.openxmlformats.org/officeDocument/2006/relationships/control" Target="../activeX/activeX17.xml"/><Relationship Id="rId36" Type="http://schemas.openxmlformats.org/officeDocument/2006/relationships/control" Target="../activeX/activeX21.xml"/><Relationship Id="rId49" Type="http://schemas.openxmlformats.org/officeDocument/2006/relationships/control" Target="../activeX/activeX29.xml"/><Relationship Id="rId57" Type="http://schemas.openxmlformats.org/officeDocument/2006/relationships/image" Target="../media/image20.emf"/><Relationship Id="rId61" Type="http://schemas.openxmlformats.org/officeDocument/2006/relationships/image" Target="../media/image22.emf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31" Type="http://schemas.openxmlformats.org/officeDocument/2006/relationships/image" Target="../media/image10.emf"/><Relationship Id="rId44" Type="http://schemas.openxmlformats.org/officeDocument/2006/relationships/control" Target="../activeX/activeX26.xml"/><Relationship Id="rId52" Type="http://schemas.openxmlformats.org/officeDocument/2006/relationships/control" Target="../activeX/activeX31.xml"/><Relationship Id="rId60" Type="http://schemas.openxmlformats.org/officeDocument/2006/relationships/control" Target="../activeX/activeX36.xml"/><Relationship Id="rId65" Type="http://schemas.openxmlformats.org/officeDocument/2006/relationships/control" Target="../activeX/activeX39.xml"/><Relationship Id="rId73" Type="http://schemas.openxmlformats.org/officeDocument/2006/relationships/control" Target="../activeX/activeX44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Relationship Id="rId27" Type="http://schemas.openxmlformats.org/officeDocument/2006/relationships/image" Target="../media/image8.emf"/><Relationship Id="rId30" Type="http://schemas.openxmlformats.org/officeDocument/2006/relationships/control" Target="../activeX/activeX18.xml"/><Relationship Id="rId35" Type="http://schemas.openxmlformats.org/officeDocument/2006/relationships/image" Target="../media/image12.emf"/><Relationship Id="rId43" Type="http://schemas.openxmlformats.org/officeDocument/2006/relationships/image" Target="../media/image15.emf"/><Relationship Id="rId48" Type="http://schemas.openxmlformats.org/officeDocument/2006/relationships/control" Target="../activeX/activeX28.xml"/><Relationship Id="rId56" Type="http://schemas.openxmlformats.org/officeDocument/2006/relationships/control" Target="../activeX/activeX34.xml"/><Relationship Id="rId64" Type="http://schemas.openxmlformats.org/officeDocument/2006/relationships/image" Target="../media/image23.emf"/><Relationship Id="rId69" Type="http://schemas.openxmlformats.org/officeDocument/2006/relationships/image" Target="../media/image25.emf"/><Relationship Id="rId8" Type="http://schemas.openxmlformats.org/officeDocument/2006/relationships/control" Target="../activeX/activeX4.xml"/><Relationship Id="rId51" Type="http://schemas.openxmlformats.org/officeDocument/2006/relationships/image" Target="../media/image18.emf"/><Relationship Id="rId72" Type="http://schemas.openxmlformats.org/officeDocument/2006/relationships/image" Target="../media/image26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image" Target="../media/image4.emf"/><Relationship Id="rId25" Type="http://schemas.openxmlformats.org/officeDocument/2006/relationships/image" Target="../media/image7.emf"/><Relationship Id="rId33" Type="http://schemas.openxmlformats.org/officeDocument/2006/relationships/image" Target="../media/image11.emf"/><Relationship Id="rId38" Type="http://schemas.openxmlformats.org/officeDocument/2006/relationships/control" Target="../activeX/activeX22.xml"/><Relationship Id="rId46" Type="http://schemas.openxmlformats.org/officeDocument/2006/relationships/control" Target="../activeX/activeX27.xml"/><Relationship Id="rId59" Type="http://schemas.openxmlformats.org/officeDocument/2006/relationships/image" Target="../media/image21.emf"/><Relationship Id="rId67" Type="http://schemas.openxmlformats.org/officeDocument/2006/relationships/image" Target="../media/image24.emf"/><Relationship Id="rId20" Type="http://schemas.openxmlformats.org/officeDocument/2006/relationships/control" Target="../activeX/activeX13.xml"/><Relationship Id="rId41" Type="http://schemas.openxmlformats.org/officeDocument/2006/relationships/image" Target="../media/image14.emf"/><Relationship Id="rId54" Type="http://schemas.openxmlformats.org/officeDocument/2006/relationships/control" Target="../activeX/activeX32.xml"/><Relationship Id="rId62" Type="http://schemas.openxmlformats.org/officeDocument/2006/relationships/control" Target="../activeX/activeX37.xml"/><Relationship Id="rId70" Type="http://schemas.openxmlformats.org/officeDocument/2006/relationships/control" Target="../activeX/activeX42.xml"/><Relationship Id="rId75" Type="http://schemas.openxmlformats.org/officeDocument/2006/relationships/control" Target="../activeX/activeX4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rc.nasa.gov/www/k-12/airplane/atm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51"/>
  <sheetViews>
    <sheetView showGridLines="0" tabSelected="1" zoomScaleNormal="100" workbookViewId="0">
      <selection activeCell="I9" sqref="I9"/>
    </sheetView>
  </sheetViews>
  <sheetFormatPr defaultRowHeight="12.75" x14ac:dyDescent="0.2"/>
  <cols>
    <col min="1" max="1" width="14.5703125" style="10" customWidth="1"/>
    <col min="2" max="2" width="11.140625" style="10" customWidth="1"/>
    <col min="3" max="3" width="12.28515625" style="10" customWidth="1"/>
    <col min="4" max="4" width="10.140625" style="10" bestFit="1" customWidth="1"/>
    <col min="5" max="5" width="4.85546875" style="10" customWidth="1"/>
    <col min="6" max="6" width="11.5703125" style="10" customWidth="1"/>
    <col min="7" max="7" width="10" style="10" customWidth="1"/>
    <col min="8" max="8" width="6.42578125" style="10" customWidth="1"/>
    <col min="9" max="9" width="16.140625" style="10" customWidth="1"/>
    <col min="10" max="10" width="6.7109375" style="10" customWidth="1"/>
    <col min="11" max="11" width="14.5703125" style="10" customWidth="1"/>
    <col min="12" max="12" width="11.140625" style="10" customWidth="1"/>
    <col min="13" max="13" width="12.28515625" style="10" customWidth="1"/>
    <col min="14" max="14" width="10.140625" style="10" bestFit="1" customWidth="1"/>
    <col min="15" max="15" width="4.85546875" style="10" customWidth="1"/>
    <col min="16" max="16" width="11.5703125" style="10" customWidth="1"/>
    <col min="17" max="17" width="10" style="10" customWidth="1"/>
    <col min="18" max="18" width="6.42578125" style="10" customWidth="1"/>
    <col min="19" max="19" width="16.140625" style="10" customWidth="1"/>
    <col min="20" max="16384" width="9.140625" style="10"/>
  </cols>
  <sheetData>
    <row r="1" spans="1:19" ht="18.75" thickBot="1" x14ac:dyDescent="0.25">
      <c r="A1" s="199"/>
      <c r="B1" s="200"/>
      <c r="C1" s="326" t="s">
        <v>223</v>
      </c>
      <c r="D1" s="326"/>
      <c r="E1" s="326"/>
      <c r="F1" s="326"/>
      <c r="G1" s="326"/>
      <c r="H1" s="200"/>
      <c r="I1" s="201" t="s">
        <v>421</v>
      </c>
      <c r="K1" s="319" t="s">
        <v>328</v>
      </c>
      <c r="L1" s="319"/>
      <c r="M1" s="319"/>
      <c r="N1" s="319"/>
      <c r="O1" s="319"/>
      <c r="P1" s="319"/>
      <c r="Q1" s="319"/>
      <c r="R1" s="319"/>
      <c r="S1" s="319"/>
    </row>
    <row r="2" spans="1:19" ht="13.5" customHeight="1" thickTop="1" x14ac:dyDescent="0.25">
      <c r="A2" s="336" t="s">
        <v>369</v>
      </c>
      <c r="B2" s="337"/>
      <c r="C2" s="337"/>
      <c r="D2" s="337"/>
      <c r="E2" s="338"/>
      <c r="F2" s="12" t="s">
        <v>0</v>
      </c>
      <c r="G2" s="13"/>
      <c r="H2" s="12" t="s">
        <v>1</v>
      </c>
      <c r="I2" s="14"/>
      <c r="K2" s="139" t="s">
        <v>290</v>
      </c>
      <c r="L2" s="134"/>
      <c r="M2" s="134"/>
      <c r="N2" s="135"/>
      <c r="O2" s="136"/>
      <c r="P2" s="134"/>
      <c r="Q2" s="137"/>
      <c r="R2" s="135"/>
      <c r="S2" s="129"/>
    </row>
    <row r="3" spans="1:19" ht="9.75" customHeight="1" x14ac:dyDescent="0.2">
      <c r="A3" s="195" t="s">
        <v>391</v>
      </c>
      <c r="B3" s="190"/>
      <c r="C3" s="190"/>
      <c r="D3" s="190"/>
      <c r="E3" s="191"/>
      <c r="F3" s="12" t="s">
        <v>2</v>
      </c>
      <c r="G3" s="196"/>
      <c r="H3" s="12" t="s">
        <v>1</v>
      </c>
      <c r="I3" s="15"/>
      <c r="K3" s="339" t="s">
        <v>324</v>
      </c>
      <c r="L3" s="339"/>
      <c r="M3" s="121"/>
      <c r="N3" s="132"/>
      <c r="O3" s="132"/>
      <c r="P3" s="342" t="s">
        <v>323</v>
      </c>
      <c r="Q3" s="342"/>
      <c r="R3" s="342"/>
      <c r="S3" s="39"/>
    </row>
    <row r="4" spans="1:19" ht="13.5" customHeight="1" x14ac:dyDescent="0.2">
      <c r="A4" s="192"/>
      <c r="B4" s="17"/>
      <c r="C4" s="193"/>
      <c r="D4" s="193"/>
      <c r="E4" s="194"/>
      <c r="F4" s="322" t="str">
        <f>IF(Fields!R2="","",INDEX(Station_List!D2:D154, MATCH(Fields!R2,Station_List!E2:E154,0)))</f>
        <v/>
      </c>
      <c r="G4" s="323"/>
      <c r="H4" s="16"/>
      <c r="I4" s="17"/>
      <c r="K4" s="340"/>
      <c r="L4" s="340"/>
      <c r="M4" s="122"/>
      <c r="N4" s="133"/>
      <c r="O4" s="133"/>
      <c r="P4" s="343"/>
      <c r="Q4" s="343"/>
      <c r="R4" s="343"/>
      <c r="S4" s="17"/>
    </row>
    <row r="5" spans="1:19" ht="10.5" customHeight="1" x14ac:dyDescent="0.2">
      <c r="A5" s="327"/>
      <c r="B5" s="328"/>
      <c r="C5" s="328"/>
      <c r="D5" s="328"/>
      <c r="E5" s="329"/>
      <c r="F5" s="324"/>
      <c r="G5" s="325"/>
      <c r="H5" s="197" t="str">
        <f>IF(Fields!R2="","",VLOOKUP(Fields!R2,Station_List!E2:AD154,15,FALSE))</f>
        <v/>
      </c>
      <c r="I5" s="198" t="s">
        <v>3</v>
      </c>
      <c r="K5" s="341"/>
      <c r="L5" s="341"/>
      <c r="M5" s="40"/>
      <c r="N5" s="40"/>
      <c r="O5" s="114"/>
      <c r="P5" s="344"/>
      <c r="Q5" s="344"/>
      <c r="R5" s="344"/>
      <c r="S5" s="2"/>
    </row>
    <row r="6" spans="1:19" ht="15.75" customHeight="1" x14ac:dyDescent="0.25">
      <c r="A6" s="189" t="s">
        <v>4</v>
      </c>
      <c r="B6" s="330" t="str">
        <f>IF(Fields!R2="","",VLOOKUP(Fields!R2,Station_List!E2:AD154,2,FALSE))</f>
        <v/>
      </c>
      <c r="C6" s="331"/>
      <c r="D6" s="189" t="s">
        <v>5</v>
      </c>
      <c r="E6" s="330" t="str">
        <f>IF(Fields!R2="","",VLOOKUP(Fields!R2,Station_List!E2:AD154,3,FALSE))</f>
        <v/>
      </c>
      <c r="F6" s="331"/>
      <c r="G6" s="186" t="s">
        <v>6</v>
      </c>
      <c r="H6" s="187" t="str">
        <f>IF(Fields!R2="","",VLOOKUP(Fields!R2,Station_List!E2:AD154,12,FALSE))</f>
        <v/>
      </c>
      <c r="I6" s="188" t="s">
        <v>365</v>
      </c>
      <c r="K6" s="332" t="s">
        <v>33</v>
      </c>
      <c r="L6" s="332"/>
      <c r="M6" s="123"/>
      <c r="N6" s="334" t="s">
        <v>34</v>
      </c>
      <c r="O6" s="121"/>
      <c r="P6" s="39"/>
      <c r="Q6" s="124"/>
      <c r="R6" s="125"/>
      <c r="S6" s="17"/>
    </row>
    <row r="7" spans="1:19" ht="17.25" customHeight="1" thickBot="1" x14ac:dyDescent="0.25">
      <c r="A7" s="320" t="s">
        <v>7</v>
      </c>
      <c r="B7" s="255" t="str">
        <f>IF(Fields!R2="","",VLOOKUP(Fields!R2,Station_List!E2:AD154,10,FALSE))</f>
        <v/>
      </c>
      <c r="C7" s="256"/>
      <c r="D7" s="256"/>
      <c r="E7" s="256"/>
      <c r="F7" s="256"/>
      <c r="G7" s="256"/>
      <c r="H7" s="256"/>
      <c r="I7" s="256"/>
      <c r="K7" s="333"/>
      <c r="L7" s="333"/>
      <c r="M7" s="113"/>
      <c r="N7" s="335"/>
      <c r="O7" s="122"/>
      <c r="P7" s="41"/>
      <c r="Q7" s="41"/>
      <c r="R7" s="140"/>
      <c r="S7" s="17"/>
    </row>
    <row r="8" spans="1:19" ht="17.25" customHeight="1" thickTop="1" thickBot="1" x14ac:dyDescent="0.3">
      <c r="A8" s="321"/>
      <c r="B8" s="257"/>
      <c r="C8" s="258"/>
      <c r="D8" s="258"/>
      <c r="E8" s="258"/>
      <c r="F8" s="258"/>
      <c r="G8" s="258"/>
      <c r="H8" s="258"/>
      <c r="I8" s="258"/>
      <c r="K8" s="141" t="s">
        <v>327</v>
      </c>
      <c r="L8" s="142"/>
      <c r="M8" s="142"/>
      <c r="N8" s="143"/>
      <c r="O8" s="144"/>
      <c r="P8" s="145"/>
      <c r="Q8" s="144"/>
      <c r="R8" s="146"/>
      <c r="S8" s="147"/>
    </row>
    <row r="9" spans="1:19" ht="17.25" customHeight="1" thickTop="1" x14ac:dyDescent="0.2">
      <c r="A9" s="130" t="s">
        <v>8</v>
      </c>
      <c r="B9" s="128"/>
      <c r="C9" s="128"/>
      <c r="D9" s="18"/>
      <c r="E9" s="18"/>
      <c r="F9" s="8"/>
      <c r="G9" s="24"/>
      <c r="H9" s="94" t="s">
        <v>9</v>
      </c>
      <c r="I9" s="131"/>
      <c r="K9" s="296" t="s">
        <v>28</v>
      </c>
      <c r="L9" s="252"/>
      <c r="M9" s="251" t="s">
        <v>203</v>
      </c>
      <c r="N9" s="296"/>
      <c r="O9" s="252"/>
      <c r="P9" s="251" t="s">
        <v>202</v>
      </c>
      <c r="Q9" s="252"/>
      <c r="R9" s="251" t="s">
        <v>46</v>
      </c>
      <c r="S9" s="296"/>
    </row>
    <row r="10" spans="1:19" ht="17.25" customHeight="1" x14ac:dyDescent="0.2">
      <c r="A10" s="88" t="s">
        <v>209</v>
      </c>
      <c r="B10" s="59"/>
      <c r="C10" s="66"/>
      <c r="D10" s="20"/>
      <c r="E10" s="18"/>
      <c r="F10" s="8"/>
      <c r="G10" s="24"/>
      <c r="H10" s="94" t="s">
        <v>10</v>
      </c>
      <c r="I10" s="163"/>
      <c r="K10" s="181"/>
      <c r="L10" s="72"/>
      <c r="M10" s="270"/>
      <c r="N10" s="271"/>
      <c r="O10" s="272"/>
      <c r="P10" s="67" t="s">
        <v>205</v>
      </c>
      <c r="Q10" s="68"/>
      <c r="R10" s="220"/>
      <c r="S10" s="220"/>
    </row>
    <row r="11" spans="1:19" ht="17.25" customHeight="1" x14ac:dyDescent="0.2">
      <c r="A11" s="6"/>
      <c r="B11" s="9"/>
      <c r="C11" s="90"/>
      <c r="D11" s="18"/>
      <c r="E11" s="18"/>
      <c r="F11" s="8"/>
      <c r="G11" s="24"/>
      <c r="H11" s="94" t="s">
        <v>11</v>
      </c>
      <c r="I11" s="58"/>
      <c r="K11" s="182" t="s">
        <v>108</v>
      </c>
      <c r="L11" s="71"/>
      <c r="M11" s="279"/>
      <c r="N11" s="280"/>
      <c r="O11" s="281"/>
      <c r="P11" s="298"/>
      <c r="Q11" s="299"/>
      <c r="R11" s="222"/>
      <c r="S11" s="222"/>
    </row>
    <row r="12" spans="1:19" ht="17.25" customHeight="1" x14ac:dyDescent="0.2">
      <c r="A12" s="91" t="s">
        <v>12</v>
      </c>
      <c r="B12" s="89"/>
      <c r="C12" s="89"/>
      <c r="D12" s="90"/>
      <c r="E12" s="18"/>
      <c r="F12" s="8"/>
      <c r="G12" s="24"/>
      <c r="H12" s="94" t="s">
        <v>13</v>
      </c>
      <c r="I12" s="58"/>
      <c r="K12" s="181"/>
      <c r="L12" s="80"/>
      <c r="M12" s="270"/>
      <c r="N12" s="271"/>
      <c r="O12" s="272"/>
      <c r="P12" s="67" t="s">
        <v>205</v>
      </c>
      <c r="Q12" s="68"/>
      <c r="R12" s="220"/>
      <c r="S12" s="220"/>
    </row>
    <row r="13" spans="1:19" ht="17.25" customHeight="1" x14ac:dyDescent="0.2">
      <c r="A13" s="91" t="s">
        <v>208</v>
      </c>
      <c r="B13" s="89"/>
      <c r="C13" s="277" t="s">
        <v>245</v>
      </c>
      <c r="D13" s="277"/>
      <c r="E13" s="18"/>
      <c r="F13" s="8"/>
      <c r="G13" s="24"/>
      <c r="H13" s="94" t="s">
        <v>14</v>
      </c>
      <c r="I13" s="96"/>
      <c r="J13" s="11"/>
      <c r="K13" s="183" t="s">
        <v>108</v>
      </c>
      <c r="L13" s="76"/>
      <c r="M13" s="279"/>
      <c r="N13" s="280"/>
      <c r="O13" s="281"/>
      <c r="P13" s="298"/>
      <c r="Q13" s="299"/>
      <c r="R13" s="222"/>
      <c r="S13" s="222"/>
    </row>
    <row r="14" spans="1:19" ht="17.25" customHeight="1" x14ac:dyDescent="0.2">
      <c r="A14" s="93" t="s">
        <v>246</v>
      </c>
      <c r="B14" s="92"/>
      <c r="C14" s="278" t="s">
        <v>247</v>
      </c>
      <c r="D14" s="278"/>
      <c r="E14" s="21"/>
      <c r="F14" s="22"/>
      <c r="G14" s="24"/>
      <c r="H14" s="94" t="s">
        <v>15</v>
      </c>
      <c r="I14" s="58"/>
      <c r="K14" s="181"/>
      <c r="L14" s="80"/>
      <c r="M14" s="270"/>
      <c r="N14" s="271"/>
      <c r="O14" s="272"/>
      <c r="P14" s="67" t="s">
        <v>205</v>
      </c>
      <c r="Q14" s="68"/>
      <c r="R14" s="220"/>
      <c r="S14" s="220"/>
    </row>
    <row r="15" spans="1:19" ht="17.25" customHeight="1" thickBot="1" x14ac:dyDescent="0.25">
      <c r="A15" s="7" t="s">
        <v>16</v>
      </c>
      <c r="B15" s="23"/>
      <c r="C15" s="95"/>
      <c r="D15" s="24" t="s">
        <v>100</v>
      </c>
      <c r="E15" s="18"/>
      <c r="F15" s="8"/>
      <c r="G15" s="24"/>
      <c r="H15" s="94" t="s">
        <v>17</v>
      </c>
      <c r="I15" s="96"/>
      <c r="K15" s="184" t="s">
        <v>108</v>
      </c>
      <c r="L15" s="81"/>
      <c r="M15" s="273"/>
      <c r="N15" s="274"/>
      <c r="O15" s="275"/>
      <c r="P15" s="300"/>
      <c r="Q15" s="301"/>
      <c r="R15" s="345"/>
      <c r="S15" s="345"/>
    </row>
    <row r="16" spans="1:19" ht="6.75" customHeight="1" x14ac:dyDescent="0.2">
      <c r="A16" s="22"/>
      <c r="B16" s="22"/>
      <c r="C16" s="266" t="s">
        <v>18</v>
      </c>
      <c r="D16" s="268" t="str">
        <f>IF(H6="","",760*(((59-(0.00356*(H6/3.28)*3.28084))+459.7)/518.6)^5.256)</f>
        <v/>
      </c>
      <c r="E16" s="21"/>
      <c r="F16" s="25"/>
      <c r="G16" s="243"/>
      <c r="H16" s="243"/>
      <c r="I16" s="21"/>
      <c r="K16" s="253" t="s">
        <v>388</v>
      </c>
      <c r="L16" s="253"/>
      <c r="M16" s="253"/>
      <c r="N16" s="172"/>
      <c r="O16" s="172"/>
      <c r="P16" s="173"/>
      <c r="Q16" s="173"/>
      <c r="R16" s="173"/>
      <c r="S16" s="180"/>
    </row>
    <row r="17" spans="1:19" ht="6.75" customHeight="1" x14ac:dyDescent="0.2">
      <c r="A17" s="26"/>
      <c r="B17" s="27"/>
      <c r="C17" s="267"/>
      <c r="D17" s="269">
        <f>760*(((59-(0.00356*D14*3.28))+459.7)/518.6)^5.256</f>
        <v>760.77057451849635</v>
      </c>
      <c r="E17" s="28"/>
      <c r="F17" s="29"/>
      <c r="G17" s="244"/>
      <c r="H17" s="244"/>
      <c r="I17" s="21"/>
      <c r="K17" s="254"/>
      <c r="L17" s="254"/>
      <c r="M17" s="254"/>
      <c r="N17" s="168"/>
      <c r="O17" s="169"/>
      <c r="P17" s="167"/>
      <c r="Q17" s="167"/>
      <c r="R17" s="167"/>
      <c r="S17" s="17"/>
    </row>
    <row r="18" spans="1:19" ht="18.75" customHeight="1" x14ac:dyDescent="0.25">
      <c r="A18" s="284" t="s">
        <v>185</v>
      </c>
      <c r="B18" s="245"/>
      <c r="C18" s="246"/>
      <c r="D18" s="246"/>
      <c r="E18" s="246"/>
      <c r="F18" s="246"/>
      <c r="G18" s="246"/>
      <c r="H18" s="247"/>
      <c r="I18" s="87" t="s">
        <v>227</v>
      </c>
      <c r="K18" s="254"/>
      <c r="L18" s="254"/>
      <c r="M18" s="254"/>
      <c r="N18" s="166"/>
      <c r="O18" s="170"/>
      <c r="P18" s="17"/>
      <c r="Q18" s="171"/>
      <c r="R18" s="167"/>
      <c r="S18" s="17"/>
    </row>
    <row r="19" spans="1:19" ht="18.75" customHeight="1" x14ac:dyDescent="0.2">
      <c r="A19" s="285"/>
      <c r="B19" s="248"/>
      <c r="C19" s="249"/>
      <c r="D19" s="249"/>
      <c r="E19" s="249"/>
      <c r="F19" s="249"/>
      <c r="G19" s="249"/>
      <c r="H19" s="250"/>
      <c r="I19" s="86"/>
      <c r="K19" s="17"/>
      <c r="L19" s="170"/>
      <c r="M19" s="166"/>
      <c r="N19" s="17"/>
      <c r="O19" s="17"/>
      <c r="P19" s="41"/>
      <c r="Q19" s="41"/>
      <c r="R19" s="140"/>
      <c r="S19" s="17"/>
    </row>
    <row r="20" spans="1:19" ht="6.75" customHeight="1" thickBot="1" x14ac:dyDescent="0.3">
      <c r="A20" s="159"/>
      <c r="B20" s="159"/>
      <c r="C20" s="159"/>
      <c r="D20" s="159"/>
      <c r="E20" s="159"/>
      <c r="F20" s="159"/>
      <c r="G20" s="159"/>
      <c r="H20" s="159"/>
      <c r="I20" s="159"/>
      <c r="K20" s="176"/>
      <c r="L20" s="174"/>
      <c r="M20" s="175"/>
      <c r="N20" s="175"/>
      <c r="O20" s="176"/>
      <c r="P20" s="177"/>
      <c r="Q20" s="178"/>
      <c r="R20" s="179"/>
      <c r="S20" s="176"/>
    </row>
    <row r="21" spans="1:19" ht="4.5" customHeight="1" thickTop="1" x14ac:dyDescent="0.2">
      <c r="A21" s="291" t="s">
        <v>19</v>
      </c>
      <c r="B21" s="292"/>
      <c r="C21" s="292"/>
      <c r="D21" s="286"/>
      <c r="E21" s="286"/>
      <c r="F21" s="286"/>
      <c r="G21" s="8"/>
      <c r="H21" s="8"/>
      <c r="I21" s="8"/>
      <c r="K21" s="8"/>
      <c r="L21" s="8"/>
      <c r="M21" s="8"/>
      <c r="N21" s="8"/>
      <c r="O21" s="8"/>
      <c r="P21" s="8"/>
      <c r="Q21" s="8"/>
      <c r="R21" s="8"/>
      <c r="S21" s="17"/>
    </row>
    <row r="22" spans="1:19" ht="12" customHeight="1" x14ac:dyDescent="0.2">
      <c r="A22" s="293"/>
      <c r="B22" s="293"/>
      <c r="C22" s="293"/>
      <c r="D22" s="286" t="s">
        <v>359</v>
      </c>
      <c r="E22" s="286"/>
      <c r="F22" s="286"/>
      <c r="G22" s="8"/>
      <c r="H22" s="8"/>
      <c r="I22" s="30" t="s">
        <v>20</v>
      </c>
      <c r="K22" s="42" t="s">
        <v>36</v>
      </c>
      <c r="L22" s="8"/>
      <c r="M22" s="8"/>
      <c r="N22" s="19"/>
      <c r="O22" s="8"/>
      <c r="P22" s="8"/>
      <c r="Q22" s="8"/>
      <c r="R22" s="8"/>
      <c r="S22" s="17"/>
    </row>
    <row r="23" spans="1:19" ht="12" customHeight="1" x14ac:dyDescent="0.2">
      <c r="A23" s="31" t="s">
        <v>21</v>
      </c>
      <c r="B23" s="32"/>
      <c r="C23" s="32"/>
      <c r="D23" s="32"/>
      <c r="E23" s="31" t="s">
        <v>22</v>
      </c>
      <c r="F23" s="32"/>
      <c r="G23" s="32"/>
      <c r="H23" s="32"/>
      <c r="I23" s="276"/>
      <c r="K23" s="8"/>
      <c r="L23" s="8"/>
      <c r="M23" s="265" t="s">
        <v>325</v>
      </c>
      <c r="N23" s="265"/>
      <c r="O23" s="8"/>
      <c r="P23" s="8"/>
      <c r="Q23" s="8"/>
      <c r="R23" s="8"/>
      <c r="S23" s="17"/>
    </row>
    <row r="24" spans="1:19" ht="12" customHeight="1" x14ac:dyDescent="0.2">
      <c r="A24" s="31" t="s">
        <v>23</v>
      </c>
      <c r="B24" s="32"/>
      <c r="C24" s="32"/>
      <c r="D24" s="32"/>
      <c r="E24" s="31" t="s">
        <v>24</v>
      </c>
      <c r="F24" s="32"/>
      <c r="G24" s="32"/>
      <c r="H24" s="32"/>
      <c r="I24" s="276"/>
      <c r="K24" s="43"/>
      <c r="L24" s="8"/>
      <c r="M24" s="265"/>
      <c r="N24" s="265"/>
      <c r="O24" s="8"/>
      <c r="P24" s="8"/>
      <c r="Q24" s="8"/>
      <c r="R24" s="8"/>
      <c r="S24" s="17"/>
    </row>
    <row r="25" spans="1:19" ht="12" customHeight="1" x14ac:dyDescent="0.2">
      <c r="A25" s="31" t="s">
        <v>25</v>
      </c>
      <c r="B25" s="32"/>
      <c r="C25" s="32"/>
      <c r="D25" s="32"/>
      <c r="E25" s="31" t="s">
        <v>26</v>
      </c>
      <c r="F25" s="32"/>
      <c r="G25" s="32"/>
      <c r="H25" s="32"/>
      <c r="I25" s="33"/>
      <c r="K25" s="138" t="s">
        <v>326</v>
      </c>
      <c r="L25" s="8"/>
      <c r="M25" s="8"/>
      <c r="N25" s="17"/>
      <c r="O25" s="8"/>
      <c r="P25" s="8"/>
      <c r="Q25" s="8"/>
      <c r="R25" s="8"/>
      <c r="S25" s="17"/>
    </row>
    <row r="26" spans="1:19" ht="5.25" customHeight="1" thickBot="1" x14ac:dyDescent="0.25">
      <c r="A26" s="34"/>
      <c r="B26" s="34"/>
      <c r="C26" s="34"/>
      <c r="D26" s="34"/>
      <c r="E26" s="34"/>
      <c r="F26" s="34"/>
      <c r="G26" s="34"/>
      <c r="H26" s="34"/>
      <c r="I26" s="34"/>
      <c r="K26" s="8"/>
      <c r="L26" s="8"/>
      <c r="M26" s="8"/>
      <c r="N26" s="44"/>
      <c r="O26" s="8"/>
      <c r="P26" s="8"/>
      <c r="Q26" s="8"/>
      <c r="R26" s="8"/>
      <c r="S26" s="17"/>
    </row>
    <row r="27" spans="1:19" ht="17.25" thickTop="1" thickBot="1" x14ac:dyDescent="0.3">
      <c r="A27" s="126" t="s">
        <v>27</v>
      </c>
      <c r="B27" s="127"/>
      <c r="C27" s="127"/>
      <c r="D27" s="35"/>
      <c r="E27" s="8"/>
      <c r="F27" s="36"/>
      <c r="G27" s="17"/>
      <c r="H27" s="37" t="s">
        <v>87</v>
      </c>
      <c r="I27" s="46" t="str">
        <f>IF(COUNT(C29:E48,F30,F32,F34,F39,F44,F46,F48,M10:O15,P11,P13,P15)&gt;0,COUNT(C29:E48,F30,F32,F34,F39,F44,F46,F48,M10:O15,P11,P13,P15),"")</f>
        <v/>
      </c>
      <c r="K27" s="259"/>
      <c r="L27" s="260"/>
      <c r="M27" s="260"/>
      <c r="N27" s="260"/>
      <c r="O27" s="261"/>
      <c r="P27" s="242" t="s">
        <v>180</v>
      </c>
      <c r="Q27" s="232"/>
      <c r="R27" s="233"/>
      <c r="S27" s="215" t="s">
        <v>341</v>
      </c>
    </row>
    <row r="28" spans="1:19" x14ac:dyDescent="0.2">
      <c r="A28" s="251" t="s">
        <v>28</v>
      </c>
      <c r="B28" s="252"/>
      <c r="C28" s="251" t="s">
        <v>203</v>
      </c>
      <c r="D28" s="296"/>
      <c r="E28" s="297"/>
      <c r="F28" s="251" t="s">
        <v>202</v>
      </c>
      <c r="G28" s="252"/>
      <c r="H28" s="315" t="s">
        <v>46</v>
      </c>
      <c r="I28" s="316"/>
      <c r="K28" s="262"/>
      <c r="L28" s="217"/>
      <c r="M28" s="217"/>
      <c r="N28" s="217"/>
      <c r="O28" s="263"/>
      <c r="P28" s="242"/>
      <c r="Q28" s="234"/>
      <c r="R28" s="235"/>
      <c r="S28" s="215"/>
    </row>
    <row r="29" spans="1:19" ht="21" customHeight="1" x14ac:dyDescent="0.2">
      <c r="A29" s="213" t="s">
        <v>88</v>
      </c>
      <c r="B29" s="69"/>
      <c r="C29" s="270"/>
      <c r="D29" s="271"/>
      <c r="E29" s="272"/>
      <c r="F29" s="289" t="s">
        <v>417</v>
      </c>
      <c r="G29" s="290"/>
      <c r="H29" s="220"/>
      <c r="I29" s="221"/>
      <c r="K29" s="218"/>
      <c r="L29" s="219"/>
      <c r="M29" s="219"/>
      <c r="N29" s="219"/>
      <c r="O29" s="264"/>
      <c r="P29" s="242"/>
      <c r="Q29" s="236"/>
      <c r="R29" s="237"/>
      <c r="S29" s="215"/>
    </row>
    <row r="30" spans="1:19" ht="17.25" customHeight="1" thickBot="1" x14ac:dyDescent="0.25">
      <c r="A30" s="294"/>
      <c r="B30" s="295"/>
      <c r="C30" s="279"/>
      <c r="D30" s="280"/>
      <c r="E30" s="281"/>
      <c r="F30" s="282"/>
      <c r="G30" s="283"/>
      <c r="H30" s="222"/>
      <c r="I30" s="223"/>
      <c r="K30" s="34"/>
      <c r="L30" s="34"/>
      <c r="M30" s="34"/>
      <c r="N30" s="34"/>
      <c r="O30" s="34"/>
      <c r="P30" s="34"/>
      <c r="Q30" s="34"/>
      <c r="R30" s="34"/>
      <c r="S30" s="34"/>
    </row>
    <row r="31" spans="1:19" ht="19.5" customHeight="1" thickTop="1" x14ac:dyDescent="0.25">
      <c r="A31" s="208" t="s">
        <v>89</v>
      </c>
      <c r="B31" s="79"/>
      <c r="C31" s="270"/>
      <c r="D31" s="271"/>
      <c r="E31" s="272"/>
      <c r="F31" s="289" t="s">
        <v>418</v>
      </c>
      <c r="G31" s="290"/>
      <c r="H31" s="220"/>
      <c r="I31" s="221"/>
      <c r="K31" s="156" t="s">
        <v>184</v>
      </c>
      <c r="L31" s="156"/>
      <c r="M31" s="148"/>
      <c r="N31" s="148"/>
      <c r="O31" s="149"/>
      <c r="P31" s="148"/>
      <c r="Q31" s="148"/>
      <c r="R31" s="148"/>
      <c r="S31" s="148"/>
    </row>
    <row r="32" spans="1:19" ht="17.25" customHeight="1" x14ac:dyDescent="0.2">
      <c r="A32" s="210" t="s">
        <v>92</v>
      </c>
      <c r="B32" s="76"/>
      <c r="C32" s="279"/>
      <c r="D32" s="280"/>
      <c r="E32" s="281"/>
      <c r="F32" s="282"/>
      <c r="G32" s="283"/>
      <c r="H32" s="222"/>
      <c r="I32" s="223"/>
      <c r="K32" s="157"/>
      <c r="L32" s="157"/>
      <c r="M32" s="157"/>
      <c r="N32" s="157"/>
      <c r="O32" s="157"/>
      <c r="P32" s="157"/>
      <c r="Q32" s="157"/>
      <c r="R32" s="157"/>
      <c r="S32" s="157"/>
    </row>
    <row r="33" spans="1:19" ht="20.25" customHeight="1" x14ac:dyDescent="0.2">
      <c r="A33" s="212" t="s">
        <v>94</v>
      </c>
      <c r="B33" s="77"/>
      <c r="C33" s="270"/>
      <c r="D33" s="271"/>
      <c r="E33" s="272"/>
      <c r="F33" s="289" t="s">
        <v>419</v>
      </c>
      <c r="G33" s="290"/>
      <c r="H33" s="220"/>
      <c r="I33" s="221"/>
      <c r="K33" s="226"/>
      <c r="L33" s="226"/>
      <c r="M33" s="226"/>
      <c r="N33" s="151"/>
      <c r="O33" s="151"/>
      <c r="P33" s="229"/>
      <c r="Q33" s="229"/>
      <c r="R33" s="229"/>
      <c r="S33" s="39"/>
    </row>
    <row r="34" spans="1:19" ht="17.25" customHeight="1" x14ac:dyDescent="0.2">
      <c r="A34" s="210" t="s">
        <v>91</v>
      </c>
      <c r="B34" s="78"/>
      <c r="C34" s="279"/>
      <c r="D34" s="280"/>
      <c r="E34" s="281"/>
      <c r="F34" s="282"/>
      <c r="G34" s="283"/>
      <c r="H34" s="222"/>
      <c r="I34" s="223"/>
      <c r="K34" s="227"/>
      <c r="L34" s="227"/>
      <c r="M34" s="227"/>
      <c r="N34" s="150"/>
      <c r="O34" s="150"/>
      <c r="P34" s="230"/>
      <c r="Q34" s="230"/>
      <c r="R34" s="230"/>
      <c r="S34" s="17"/>
    </row>
    <row r="35" spans="1:19" ht="17.25" customHeight="1" x14ac:dyDescent="0.2">
      <c r="A35" s="211" t="s">
        <v>93</v>
      </c>
      <c r="B35" s="82"/>
      <c r="C35" s="270"/>
      <c r="D35" s="271"/>
      <c r="E35" s="272"/>
      <c r="F35" s="289" t="s">
        <v>43</v>
      </c>
      <c r="G35" s="290"/>
      <c r="H35" s="220"/>
      <c r="I35" s="221"/>
      <c r="K35" s="227"/>
      <c r="L35" s="227"/>
      <c r="M35" s="227"/>
      <c r="N35" s="150"/>
      <c r="O35" s="150"/>
      <c r="P35" s="230"/>
      <c r="Q35" s="230"/>
      <c r="R35" s="230"/>
      <c r="S35" s="17"/>
    </row>
    <row r="36" spans="1:19" ht="17.25" customHeight="1" x14ac:dyDescent="0.2">
      <c r="A36" s="210" t="s">
        <v>92</v>
      </c>
      <c r="B36" s="76"/>
      <c r="C36" s="279"/>
      <c r="D36" s="280"/>
      <c r="E36" s="281"/>
      <c r="F36" s="289"/>
      <c r="G36" s="290"/>
      <c r="H36" s="222"/>
      <c r="I36" s="223"/>
      <c r="K36" s="227"/>
      <c r="L36" s="227"/>
      <c r="M36" s="227"/>
      <c r="N36" s="150"/>
      <c r="O36" s="150"/>
      <c r="P36" s="230"/>
      <c r="Q36" s="230"/>
      <c r="R36" s="230"/>
      <c r="S36" s="17"/>
    </row>
    <row r="37" spans="1:19" ht="11.25" customHeight="1" x14ac:dyDescent="0.2">
      <c r="A37" s="287" t="s">
        <v>95</v>
      </c>
      <c r="B37" s="288"/>
      <c r="C37" s="203"/>
      <c r="D37" s="204"/>
      <c r="E37" s="205"/>
      <c r="F37" s="305" t="s">
        <v>99</v>
      </c>
      <c r="G37" s="306"/>
      <c r="H37" s="220"/>
      <c r="I37" s="221"/>
      <c r="K37" s="227"/>
      <c r="L37" s="227"/>
      <c r="M37" s="227"/>
      <c r="N37" s="150"/>
      <c r="O37" s="150"/>
      <c r="P37" s="230"/>
      <c r="Q37" s="230"/>
      <c r="R37" s="230"/>
      <c r="S37" s="17"/>
    </row>
    <row r="38" spans="1:19" ht="11.25" customHeight="1" x14ac:dyDescent="0.2">
      <c r="A38" s="209" t="s">
        <v>198</v>
      </c>
      <c r="B38" s="75"/>
      <c r="C38" s="302"/>
      <c r="D38" s="303"/>
      <c r="E38" s="304"/>
      <c r="F38" s="307"/>
      <c r="G38" s="308"/>
      <c r="H38" s="224"/>
      <c r="I38" s="225"/>
      <c r="K38" s="227"/>
      <c r="L38" s="227"/>
      <c r="M38" s="227"/>
      <c r="N38" s="150"/>
      <c r="O38" s="150"/>
      <c r="P38" s="230"/>
      <c r="Q38" s="230"/>
      <c r="R38" s="230"/>
      <c r="S38" s="17"/>
    </row>
    <row r="39" spans="1:19" ht="11.25" customHeight="1" x14ac:dyDescent="0.2">
      <c r="A39" s="210" t="s">
        <v>92</v>
      </c>
      <c r="B39" s="76"/>
      <c r="C39" s="279"/>
      <c r="D39" s="280"/>
      <c r="E39" s="281"/>
      <c r="F39" s="282"/>
      <c r="G39" s="283"/>
      <c r="H39" s="222"/>
      <c r="I39" s="223"/>
      <c r="K39" s="228"/>
      <c r="L39" s="228"/>
      <c r="M39" s="228"/>
      <c r="N39" s="85"/>
      <c r="O39" s="85"/>
      <c r="P39" s="231"/>
      <c r="Q39" s="231"/>
      <c r="R39" s="231"/>
      <c r="S39" s="2"/>
    </row>
    <row r="40" spans="1:19" ht="11.25" customHeight="1" x14ac:dyDescent="0.2">
      <c r="A40" s="287" t="s">
        <v>97</v>
      </c>
      <c r="B40" s="288"/>
      <c r="C40" s="73"/>
      <c r="D40" s="38"/>
      <c r="E40" s="74"/>
      <c r="F40" s="289" t="s">
        <v>47</v>
      </c>
      <c r="G40" s="290"/>
      <c r="H40" s="220"/>
      <c r="I40" s="221"/>
      <c r="K40" s="157"/>
      <c r="L40" s="157"/>
      <c r="M40" s="157"/>
      <c r="N40" s="157"/>
      <c r="O40" s="157"/>
      <c r="P40" s="157"/>
      <c r="Q40" s="157"/>
      <c r="R40" s="157"/>
      <c r="S40" s="149"/>
    </row>
    <row r="41" spans="1:19" ht="11.25" customHeight="1" x14ac:dyDescent="0.2">
      <c r="A41" s="209" t="s">
        <v>98</v>
      </c>
      <c r="B41" s="75"/>
      <c r="C41" s="309"/>
      <c r="D41" s="310"/>
      <c r="E41" s="311"/>
      <c r="F41" s="289"/>
      <c r="G41" s="290"/>
      <c r="H41" s="224"/>
      <c r="I41" s="225"/>
      <c r="K41" s="157"/>
      <c r="L41" s="157"/>
      <c r="M41" s="157"/>
      <c r="N41" s="157"/>
      <c r="O41" s="157"/>
      <c r="P41" s="157"/>
      <c r="Q41" s="157"/>
      <c r="R41" s="157"/>
      <c r="S41" s="149"/>
    </row>
    <row r="42" spans="1:19" ht="11.25" customHeight="1" x14ac:dyDescent="0.2">
      <c r="A42" s="210" t="s">
        <v>92</v>
      </c>
      <c r="B42" s="76"/>
      <c r="C42" s="312"/>
      <c r="D42" s="313"/>
      <c r="E42" s="314"/>
      <c r="F42" s="289"/>
      <c r="G42" s="290"/>
      <c r="H42" s="222"/>
      <c r="I42" s="223"/>
      <c r="K42" s="158"/>
      <c r="L42" s="157"/>
      <c r="M42" s="157"/>
      <c r="N42" s="157"/>
      <c r="O42" s="157"/>
      <c r="P42" s="158"/>
      <c r="Q42" s="157"/>
      <c r="R42" s="157"/>
      <c r="S42" s="149"/>
    </row>
    <row r="43" spans="1:19" ht="20.25" customHeight="1" x14ac:dyDescent="0.2">
      <c r="A43" s="208" t="s">
        <v>404</v>
      </c>
      <c r="B43" s="72"/>
      <c r="C43" s="270"/>
      <c r="D43" s="271"/>
      <c r="E43" s="272"/>
      <c r="F43" s="317" t="s">
        <v>99</v>
      </c>
      <c r="G43" s="318"/>
      <c r="H43" s="220"/>
      <c r="I43" s="221"/>
      <c r="K43" s="229"/>
      <c r="L43" s="229"/>
      <c r="M43" s="229"/>
      <c r="N43" s="151"/>
      <c r="O43" s="151"/>
      <c r="P43" s="229"/>
      <c r="Q43" s="229"/>
      <c r="R43" s="229"/>
      <c r="S43" s="39"/>
    </row>
    <row r="44" spans="1:19" ht="15" customHeight="1" x14ac:dyDescent="0.2">
      <c r="A44" s="207" t="s">
        <v>92</v>
      </c>
      <c r="B44" s="206"/>
      <c r="C44" s="279"/>
      <c r="D44" s="280"/>
      <c r="E44" s="281"/>
      <c r="F44" s="298"/>
      <c r="G44" s="299"/>
      <c r="H44" s="222"/>
      <c r="I44" s="223"/>
      <c r="K44" s="230"/>
      <c r="L44" s="230"/>
      <c r="M44" s="230"/>
      <c r="N44" s="150"/>
      <c r="O44" s="150"/>
      <c r="P44" s="230"/>
      <c r="Q44" s="230"/>
      <c r="R44" s="230"/>
      <c r="S44" s="17"/>
    </row>
    <row r="45" spans="1:19" ht="17.25" customHeight="1" x14ac:dyDescent="0.2">
      <c r="A45" s="70"/>
      <c r="B45" s="80"/>
      <c r="C45" s="270"/>
      <c r="D45" s="271"/>
      <c r="E45" s="272"/>
      <c r="F45" s="67" t="s">
        <v>205</v>
      </c>
      <c r="G45" s="68"/>
      <c r="H45" s="220"/>
      <c r="I45" s="221"/>
      <c r="K45" s="230"/>
      <c r="L45" s="230"/>
      <c r="M45" s="230"/>
      <c r="N45" s="150"/>
      <c r="O45" s="150"/>
      <c r="P45" s="230"/>
      <c r="Q45" s="230"/>
      <c r="R45" s="230"/>
      <c r="S45" s="17"/>
    </row>
    <row r="46" spans="1:19" ht="17.25" customHeight="1" x14ac:dyDescent="0.2">
      <c r="A46" s="210" t="s">
        <v>108</v>
      </c>
      <c r="B46" s="76"/>
      <c r="C46" s="279"/>
      <c r="D46" s="280"/>
      <c r="E46" s="281"/>
      <c r="F46" s="298"/>
      <c r="G46" s="299"/>
      <c r="H46" s="222"/>
      <c r="I46" s="223"/>
      <c r="K46" s="230"/>
      <c r="L46" s="230"/>
      <c r="M46" s="230"/>
      <c r="N46" s="150"/>
      <c r="O46" s="150"/>
      <c r="P46" s="230"/>
      <c r="Q46" s="230"/>
      <c r="R46" s="230"/>
      <c r="S46" s="17"/>
    </row>
    <row r="47" spans="1:19" ht="17.25" customHeight="1" x14ac:dyDescent="0.2">
      <c r="A47" s="70"/>
      <c r="B47" s="80"/>
      <c r="C47" s="270"/>
      <c r="D47" s="271"/>
      <c r="E47" s="272"/>
      <c r="F47" s="67" t="s">
        <v>205</v>
      </c>
      <c r="G47" s="68"/>
      <c r="H47" s="220"/>
      <c r="I47" s="221"/>
      <c r="K47" s="230"/>
      <c r="L47" s="230"/>
      <c r="M47" s="230"/>
      <c r="N47" s="150"/>
      <c r="O47" s="150"/>
      <c r="P47" s="230"/>
      <c r="Q47" s="230"/>
      <c r="R47" s="230"/>
      <c r="S47" s="17"/>
    </row>
    <row r="48" spans="1:19" ht="17.25" customHeight="1" thickBot="1" x14ac:dyDescent="0.25">
      <c r="A48" s="214" t="s">
        <v>108</v>
      </c>
      <c r="B48" s="81"/>
      <c r="C48" s="273"/>
      <c r="D48" s="274"/>
      <c r="E48" s="275"/>
      <c r="F48" s="300"/>
      <c r="G48" s="301"/>
      <c r="H48" s="222"/>
      <c r="I48" s="223"/>
      <c r="K48" s="231"/>
      <c r="L48" s="231"/>
      <c r="M48" s="231"/>
      <c r="N48" s="85"/>
      <c r="O48" s="85"/>
      <c r="P48" s="231"/>
      <c r="Q48" s="231"/>
      <c r="R48" s="231"/>
      <c r="S48" s="2"/>
    </row>
    <row r="49" spans="1:19" x14ac:dyDescent="0.2">
      <c r="A49" s="149"/>
      <c r="B49" s="149"/>
      <c r="C49" s="149"/>
      <c r="D49" s="149"/>
      <c r="E49" s="149"/>
      <c r="F49" s="149"/>
      <c r="G49" s="149"/>
      <c r="H49" s="149"/>
      <c r="I49" s="149"/>
      <c r="K49" s="238" t="s">
        <v>35</v>
      </c>
      <c r="L49" s="239"/>
      <c r="M49" s="154"/>
      <c r="N49" s="151"/>
      <c r="O49" s="151"/>
      <c r="P49" s="151"/>
      <c r="Q49" s="151"/>
      <c r="R49" s="151"/>
      <c r="S49" s="152"/>
    </row>
    <row r="50" spans="1:19" x14ac:dyDescent="0.2">
      <c r="A50" s="149"/>
      <c r="B50" s="149"/>
      <c r="C50" s="149"/>
      <c r="D50" s="149"/>
      <c r="E50" s="149"/>
      <c r="F50" s="149"/>
      <c r="G50" s="149"/>
      <c r="H50" s="149"/>
      <c r="I50" s="149"/>
      <c r="K50" s="240"/>
      <c r="L50" s="241"/>
      <c r="M50" s="216"/>
      <c r="N50" s="217"/>
      <c r="O50" s="217"/>
      <c r="P50" s="217"/>
      <c r="Q50" s="217"/>
      <c r="R50" s="217"/>
      <c r="S50" s="155"/>
    </row>
    <row r="51" spans="1:19" x14ac:dyDescent="0.2">
      <c r="A51" s="149"/>
      <c r="B51" s="149"/>
      <c r="C51" s="149"/>
      <c r="D51" s="149"/>
      <c r="E51" s="149"/>
      <c r="F51" s="149"/>
      <c r="G51" s="149"/>
      <c r="H51" s="149"/>
      <c r="I51" s="149"/>
      <c r="K51" s="240"/>
      <c r="L51" s="241"/>
      <c r="M51" s="218"/>
      <c r="N51" s="219"/>
      <c r="O51" s="219"/>
      <c r="P51" s="219"/>
      <c r="Q51" s="219"/>
      <c r="R51" s="219"/>
      <c r="S51" s="153"/>
    </row>
  </sheetData>
  <sheetProtection formatCells="0" selectLockedCells="1"/>
  <mergeCells count="88">
    <mergeCell ref="R14:S15"/>
    <mergeCell ref="P15:Q15"/>
    <mergeCell ref="K9:L9"/>
    <mergeCell ref="M9:O9"/>
    <mergeCell ref="P9:Q9"/>
    <mergeCell ref="R9:S9"/>
    <mergeCell ref="M10:O11"/>
    <mergeCell ref="R10:S11"/>
    <mergeCell ref="P11:Q11"/>
    <mergeCell ref="M12:O13"/>
    <mergeCell ref="R12:S13"/>
    <mergeCell ref="P13:Q13"/>
    <mergeCell ref="K1:S1"/>
    <mergeCell ref="A7:A8"/>
    <mergeCell ref="F4:G5"/>
    <mergeCell ref="C1:G1"/>
    <mergeCell ref="A5:E5"/>
    <mergeCell ref="B6:C6"/>
    <mergeCell ref="E6:F6"/>
    <mergeCell ref="K6:L7"/>
    <mergeCell ref="N6:N7"/>
    <mergeCell ref="A2:E2"/>
    <mergeCell ref="K3:L5"/>
    <mergeCell ref="P3:R5"/>
    <mergeCell ref="H45:I46"/>
    <mergeCell ref="F31:G31"/>
    <mergeCell ref="F32:G32"/>
    <mergeCell ref="F34:G34"/>
    <mergeCell ref="H28:I28"/>
    <mergeCell ref="H29:I30"/>
    <mergeCell ref="F43:G43"/>
    <mergeCell ref="A40:B40"/>
    <mergeCell ref="C43:E44"/>
    <mergeCell ref="C41:E42"/>
    <mergeCell ref="F40:G42"/>
    <mergeCell ref="F44:G44"/>
    <mergeCell ref="C47:E48"/>
    <mergeCell ref="F39:G39"/>
    <mergeCell ref="F46:G46"/>
    <mergeCell ref="F48:G48"/>
    <mergeCell ref="C38:E39"/>
    <mergeCell ref="C45:E46"/>
    <mergeCell ref="F37:G38"/>
    <mergeCell ref="C31:E32"/>
    <mergeCell ref="F30:G30"/>
    <mergeCell ref="A18:A19"/>
    <mergeCell ref="D22:F22"/>
    <mergeCell ref="A37:B37"/>
    <mergeCell ref="F35:G36"/>
    <mergeCell ref="C33:E34"/>
    <mergeCell ref="C35:E36"/>
    <mergeCell ref="F29:G29"/>
    <mergeCell ref="A21:C22"/>
    <mergeCell ref="D21:F21"/>
    <mergeCell ref="A30:B30"/>
    <mergeCell ref="C28:E28"/>
    <mergeCell ref="F28:G28"/>
    <mergeCell ref="F33:G33"/>
    <mergeCell ref="C29:E30"/>
    <mergeCell ref="G16:H17"/>
    <mergeCell ref="B18:H19"/>
    <mergeCell ref="A28:B28"/>
    <mergeCell ref="K16:M18"/>
    <mergeCell ref="B7:I8"/>
    <mergeCell ref="K27:O29"/>
    <mergeCell ref="M23:N24"/>
    <mergeCell ref="C16:C17"/>
    <mergeCell ref="D16:D17"/>
    <mergeCell ref="M14:O15"/>
    <mergeCell ref="I23:I24"/>
    <mergeCell ref="C13:D13"/>
    <mergeCell ref="C14:D14"/>
    <mergeCell ref="S27:S29"/>
    <mergeCell ref="M50:R51"/>
    <mergeCell ref="H31:I32"/>
    <mergeCell ref="H33:I34"/>
    <mergeCell ref="H35:I36"/>
    <mergeCell ref="H37:I39"/>
    <mergeCell ref="K33:M39"/>
    <mergeCell ref="P33:R39"/>
    <mergeCell ref="K43:M48"/>
    <mergeCell ref="P43:R48"/>
    <mergeCell ref="Q27:R29"/>
    <mergeCell ref="H47:I48"/>
    <mergeCell ref="K49:L51"/>
    <mergeCell ref="P27:P29"/>
    <mergeCell ref="H43:I44"/>
    <mergeCell ref="H40:I42"/>
  </mergeCells>
  <dataValidations count="10">
    <dataValidation type="whole" errorStyle="warning" operator="greaterThanOrEqual" showInputMessage="1" showErrorMessage="1" error="Number of RIDs required" sqref="I27 S8" xr:uid="{00000000-0002-0000-0000-000000000000}">
      <formula1>1</formula1>
    </dataValidation>
    <dataValidation type="decimal" errorStyle="warning" showInputMessage="1" showErrorMessage="1" error="Temperature &lt;0 or &gt;35. Accept?" sqref="I9" xr:uid="{00000000-0002-0000-0000-000001000000}">
      <formula1>0</formula1>
      <formula2>35</formula2>
    </dataValidation>
    <dataValidation type="decimal" errorStyle="warning" allowBlank="1" showInputMessage="1" showErrorMessage="1" error="Abnormal Dissolved Oxygen Concentration Value_x000a_Accept?" sqref="I12" xr:uid="{00000000-0002-0000-0000-000002000000}">
      <formula1>0</formula1>
      <formula2>20</formula2>
    </dataValidation>
    <dataValidation type="decimal" errorStyle="warning" allowBlank="1" showInputMessage="1" showErrorMessage="1" error="Abnormal pH Value_x000a_Accept?" sqref="I14" xr:uid="{00000000-0002-0000-0000-000003000000}">
      <formula1>2</formula1>
      <formula2>12</formula2>
    </dataValidation>
    <dataValidation type="decimal" errorStyle="warning" allowBlank="1" showInputMessage="1" showErrorMessage="1" error="Abnormal Dissolved Oxygen Saturation Value._x000a_Accept?" sqref="I13" xr:uid="{00000000-0002-0000-0000-000004000000}">
      <formula1>0</formula1>
      <formula2>300</formula2>
    </dataValidation>
    <dataValidation type="decimal" errorStyle="warning" allowBlank="1" showInputMessage="1" showErrorMessage="1" error="Abnormal Saliniity Value._x000a_Accept?" sqref="I11" xr:uid="{00000000-0002-0000-0000-000005000000}">
      <formula1>0</formula1>
      <formula2>70</formula2>
    </dataValidation>
    <dataValidation type="date" errorStyle="warning" allowBlank="1" showInputMessage="1" showErrorMessage="1" error="Are you sure of the date?  The date entered is greater than 1 day in the past or future from today's date." sqref="B10" xr:uid="{00000000-0002-0000-0000-000006000000}">
      <formula1>TODAY()-1</formula1>
      <formula2>TODAY()+1</formula2>
    </dataValidation>
    <dataValidation type="decimal" errorStyle="warning" allowBlank="1" showInputMessage="1" showErrorMessage="1" error="Specific Conductance &lt;0 or &gt;100k Accept?" sqref="I10" xr:uid="{00000000-0002-0000-0000-000008000000}">
      <formula1>0</formula1>
      <formula2>100000</formula2>
    </dataValidation>
    <dataValidation type="decimal" errorStyle="warning" allowBlank="1" showInputMessage="1" showErrorMessage="1" error="Abnormal Turbidity Value. Accept?" sqref="I15" xr:uid="{00000000-0002-0000-0000-000009000000}">
      <formula1>-5</formula1>
      <formula2>3010</formula2>
    </dataValidation>
    <dataValidation type="whole" errorStyle="warning" allowBlank="1" showInputMessage="1" showErrorMessage="1" error="RID # out of range. Check value and number of digits and re-enter." sqref="C29:E30 C31:E32 C33:E34 C35:E48 M10:O15 F30:G30 F32:G32 F34:G34 F39:G39 F44:G44 F46:G46 F48:G48 P11:Q11 P13:Q13 P15:Q15" xr:uid="{A97CEB62-BD25-4A65-A6F7-CCCBBEF8A599}">
      <formula1>2000000</formula1>
      <formula2>6000000</formula2>
    </dataValidation>
  </dataValidations>
  <printOptions horizontalCentered="1" verticalCentered="1"/>
  <pageMargins left="0.25" right="0.25" top="0.75" bottom="0.75" header="0.3" footer="0.3"/>
  <pageSetup scale="95" fitToWidth="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651" r:id="rId4" name="ComboBox10">
          <controlPr autoLine="0" listFillRange="Fields!I7:I9" r:id="rId5">
            <anchor moveWithCells="1" sizeWithCells="1">
              <from>
                <xdr:col>1</xdr:col>
                <xdr:colOff>95250</xdr:colOff>
                <xdr:row>42</xdr:row>
                <xdr:rowOff>238125</xdr:rowOff>
              </from>
              <to>
                <xdr:col>1</xdr:col>
                <xdr:colOff>733425</xdr:colOff>
                <xdr:row>43</xdr:row>
                <xdr:rowOff>180975</xdr:rowOff>
              </to>
            </anchor>
          </controlPr>
        </control>
      </mc:Choice>
      <mc:Fallback>
        <control shapeId="1651" r:id="rId4" name="ComboBox10"/>
      </mc:Fallback>
    </mc:AlternateContent>
    <mc:AlternateContent xmlns:mc="http://schemas.openxmlformats.org/markup-compatibility/2006">
      <mc:Choice Requires="x14">
        <control shapeId="1650" r:id="rId6" name="ComboBox31">
          <controlPr autoLine="0" listFillRange="Fields!D2:D4" r:id="rId5">
            <anchor moveWithCells="1" sizeWithCells="1">
              <from>
                <xdr:col>1</xdr:col>
                <xdr:colOff>95250</xdr:colOff>
                <xdr:row>42</xdr:row>
                <xdr:rowOff>28575</xdr:rowOff>
              </from>
              <to>
                <xdr:col>1</xdr:col>
                <xdr:colOff>733425</xdr:colOff>
                <xdr:row>42</xdr:row>
                <xdr:rowOff>228600</xdr:rowOff>
              </to>
            </anchor>
          </controlPr>
        </control>
      </mc:Choice>
      <mc:Fallback>
        <control shapeId="1650" r:id="rId6" name="ComboBox31"/>
      </mc:Fallback>
    </mc:AlternateContent>
    <mc:AlternateContent xmlns:mc="http://schemas.openxmlformats.org/markup-compatibility/2006">
      <mc:Choice Requires="x14">
        <control shapeId="1645" r:id="rId7" name="ComboBox7">
          <controlPr autoLine="0" listFillRange="Fields!P2:P4" r:id="rId5">
            <anchor moveWithCells="1" sizeWithCells="1">
              <from>
                <xdr:col>1</xdr:col>
                <xdr:colOff>95250</xdr:colOff>
                <xdr:row>37</xdr:row>
                <xdr:rowOff>76200</xdr:rowOff>
              </from>
              <to>
                <xdr:col>1</xdr:col>
                <xdr:colOff>733425</xdr:colOff>
                <xdr:row>38</xdr:row>
                <xdr:rowOff>133350</xdr:rowOff>
              </to>
            </anchor>
          </controlPr>
        </control>
      </mc:Choice>
      <mc:Fallback>
        <control shapeId="1645" r:id="rId7" name="ComboBox7"/>
      </mc:Fallback>
    </mc:AlternateContent>
    <mc:AlternateContent xmlns:mc="http://schemas.openxmlformats.org/markup-compatibility/2006">
      <mc:Choice Requires="x14">
        <control shapeId="1643" r:id="rId8" name="ComboBox41">
          <controlPr autoLine="0" listFillRange="Fields!N2:N5" r:id="rId9">
            <anchor moveWithCells="1" sizeWithCells="1">
              <from>
                <xdr:col>15</xdr:col>
                <xdr:colOff>581025</xdr:colOff>
                <xdr:row>9</xdr:row>
                <xdr:rowOff>9525</xdr:rowOff>
              </from>
              <to>
                <xdr:col>16</xdr:col>
                <xdr:colOff>647700</xdr:colOff>
                <xdr:row>9</xdr:row>
                <xdr:rowOff>209550</xdr:rowOff>
              </to>
            </anchor>
          </controlPr>
        </control>
      </mc:Choice>
      <mc:Fallback>
        <control shapeId="1643" r:id="rId8" name="ComboBox41"/>
      </mc:Fallback>
    </mc:AlternateContent>
    <mc:AlternateContent xmlns:mc="http://schemas.openxmlformats.org/markup-compatibility/2006">
      <mc:Choice Requires="x14">
        <control shapeId="1642" r:id="rId10" name="ComboBox40">
          <controlPr autoLine="0" linkedCell="Output!BI2" listFillRange="Fields!J2:J66" r:id="rId11">
            <anchor moveWithCells="1" sizeWithCells="1">
              <from>
                <xdr:col>10</xdr:col>
                <xdr:colOff>66675</xdr:colOff>
                <xdr:row>8</xdr:row>
                <xdr:rowOff>209550</xdr:rowOff>
              </from>
              <to>
                <xdr:col>11</xdr:col>
                <xdr:colOff>733425</xdr:colOff>
                <xdr:row>9</xdr:row>
                <xdr:rowOff>190500</xdr:rowOff>
              </to>
            </anchor>
          </controlPr>
        </control>
      </mc:Choice>
      <mc:Fallback>
        <control shapeId="1642" r:id="rId10" name="ComboBox40"/>
      </mc:Fallback>
    </mc:AlternateContent>
    <mc:AlternateContent xmlns:mc="http://schemas.openxmlformats.org/markup-compatibility/2006">
      <mc:Choice Requires="x14">
        <control shapeId="1641" r:id="rId12" name="ComboBox39">
          <controlPr autoLine="0" listFillRange="Fields!N2:N5" r:id="rId9">
            <anchor moveWithCells="1" sizeWithCells="1">
              <from>
                <xdr:col>15</xdr:col>
                <xdr:colOff>581025</xdr:colOff>
                <xdr:row>13</xdr:row>
                <xdr:rowOff>9525</xdr:rowOff>
              </from>
              <to>
                <xdr:col>16</xdr:col>
                <xdr:colOff>647700</xdr:colOff>
                <xdr:row>13</xdr:row>
                <xdr:rowOff>209550</xdr:rowOff>
              </to>
            </anchor>
          </controlPr>
        </control>
      </mc:Choice>
      <mc:Fallback>
        <control shapeId="1641" r:id="rId12" name="ComboBox39"/>
      </mc:Fallback>
    </mc:AlternateContent>
    <mc:AlternateContent xmlns:mc="http://schemas.openxmlformats.org/markup-compatibility/2006">
      <mc:Choice Requires="x14">
        <control shapeId="1640" r:id="rId13" name="ComboBox38">
          <controlPr autoLine="0" listFillRange="Fields!N2:N5" r:id="rId9">
            <anchor moveWithCells="1" sizeWithCells="1">
              <from>
                <xdr:col>15</xdr:col>
                <xdr:colOff>581025</xdr:colOff>
                <xdr:row>11</xdr:row>
                <xdr:rowOff>9525</xdr:rowOff>
              </from>
              <to>
                <xdr:col>16</xdr:col>
                <xdr:colOff>647700</xdr:colOff>
                <xdr:row>11</xdr:row>
                <xdr:rowOff>209550</xdr:rowOff>
              </to>
            </anchor>
          </controlPr>
        </control>
      </mc:Choice>
      <mc:Fallback>
        <control shapeId="1640" r:id="rId13" name="ComboBox38"/>
      </mc:Fallback>
    </mc:AlternateContent>
    <mc:AlternateContent xmlns:mc="http://schemas.openxmlformats.org/markup-compatibility/2006">
      <mc:Choice Requires="x14">
        <control shapeId="1639" r:id="rId14" name="ComboBox37">
          <controlPr autoLine="0" linkedCell="Output!BQ2" listFillRange="Fields!J2:J66" r:id="rId11">
            <anchor moveWithCells="1" sizeWithCells="1">
              <from>
                <xdr:col>10</xdr:col>
                <xdr:colOff>66675</xdr:colOff>
                <xdr:row>13</xdr:row>
                <xdr:rowOff>9525</xdr:rowOff>
              </from>
              <to>
                <xdr:col>11</xdr:col>
                <xdr:colOff>733425</xdr:colOff>
                <xdr:row>13</xdr:row>
                <xdr:rowOff>209550</xdr:rowOff>
              </to>
            </anchor>
          </controlPr>
        </control>
      </mc:Choice>
      <mc:Fallback>
        <control shapeId="1639" r:id="rId14" name="ComboBox37"/>
      </mc:Fallback>
    </mc:AlternateContent>
    <mc:AlternateContent xmlns:mc="http://schemas.openxmlformats.org/markup-compatibility/2006">
      <mc:Choice Requires="x14">
        <control shapeId="1638" r:id="rId15" name="ComboBox36">
          <controlPr autoLine="0" linkedCell="Output!BM2" listFillRange="Fields!J2:J66" r:id="rId11">
            <anchor moveWithCells="1" sizeWithCells="1">
              <from>
                <xdr:col>10</xdr:col>
                <xdr:colOff>66675</xdr:colOff>
                <xdr:row>11</xdr:row>
                <xdr:rowOff>9525</xdr:rowOff>
              </from>
              <to>
                <xdr:col>11</xdr:col>
                <xdr:colOff>733425</xdr:colOff>
                <xdr:row>11</xdr:row>
                <xdr:rowOff>209550</xdr:rowOff>
              </to>
            </anchor>
          </controlPr>
        </control>
      </mc:Choice>
      <mc:Fallback>
        <control shapeId="1638" r:id="rId15" name="ComboBox36"/>
      </mc:Fallback>
    </mc:AlternateContent>
    <mc:AlternateContent xmlns:mc="http://schemas.openxmlformats.org/markup-compatibility/2006">
      <mc:Choice Requires="x14">
        <control shapeId="1637" r:id="rId16" name="ComboBox33">
          <controlPr autoLine="0" listFillRange="Fields!I2:I9" r:id="rId17">
            <anchor moveWithCells="1" sizeWithCells="1">
              <from>
                <xdr:col>11</xdr:col>
                <xdr:colOff>9525</xdr:colOff>
                <xdr:row>14</xdr:row>
                <xdr:rowOff>0</xdr:rowOff>
              </from>
              <to>
                <xdr:col>11</xdr:col>
                <xdr:colOff>733425</xdr:colOff>
                <xdr:row>14</xdr:row>
                <xdr:rowOff>200025</xdr:rowOff>
              </to>
            </anchor>
          </controlPr>
        </control>
      </mc:Choice>
      <mc:Fallback>
        <control shapeId="1637" r:id="rId16" name="ComboBox33"/>
      </mc:Fallback>
    </mc:AlternateContent>
    <mc:AlternateContent xmlns:mc="http://schemas.openxmlformats.org/markup-compatibility/2006">
      <mc:Choice Requires="x14">
        <control shapeId="1636" r:id="rId18" name="ComboBox20">
          <controlPr autoLine="0" listFillRange="Fields!I2:I9" r:id="rId17">
            <anchor moveWithCells="1" sizeWithCells="1">
              <from>
                <xdr:col>11</xdr:col>
                <xdr:colOff>9525</xdr:colOff>
                <xdr:row>12</xdr:row>
                <xdr:rowOff>9525</xdr:rowOff>
              </from>
              <to>
                <xdr:col>11</xdr:col>
                <xdr:colOff>733425</xdr:colOff>
                <xdr:row>12</xdr:row>
                <xdr:rowOff>209550</xdr:rowOff>
              </to>
            </anchor>
          </controlPr>
        </control>
      </mc:Choice>
      <mc:Fallback>
        <control shapeId="1636" r:id="rId18" name="ComboBox20"/>
      </mc:Fallback>
    </mc:AlternateContent>
    <mc:AlternateContent xmlns:mc="http://schemas.openxmlformats.org/markup-compatibility/2006">
      <mc:Choice Requires="x14">
        <control shapeId="1635" r:id="rId19" name="ComboBox18">
          <controlPr autoLine="0" listFillRange="Fields!I2:I9" r:id="rId17">
            <anchor moveWithCells="1" sizeWithCells="1">
              <from>
                <xdr:col>11</xdr:col>
                <xdr:colOff>9525</xdr:colOff>
                <xdr:row>9</xdr:row>
                <xdr:rowOff>209550</xdr:rowOff>
              </from>
              <to>
                <xdr:col>11</xdr:col>
                <xdr:colOff>733425</xdr:colOff>
                <xdr:row>10</xdr:row>
                <xdr:rowOff>190500</xdr:rowOff>
              </to>
            </anchor>
          </controlPr>
        </control>
      </mc:Choice>
      <mc:Fallback>
        <control shapeId="1635" r:id="rId19" name="ComboBox18"/>
      </mc:Fallback>
    </mc:AlternateContent>
    <mc:AlternateContent xmlns:mc="http://schemas.openxmlformats.org/markup-compatibility/2006">
      <mc:Choice Requires="x14">
        <control shapeId="1634" r:id="rId20" name="OptionButton5">
          <controlPr defaultSize="0" autoLine="0" r:id="rId21">
            <anchor moveWithCells="1">
              <from>
                <xdr:col>16</xdr:col>
                <xdr:colOff>371475</xdr:colOff>
                <xdr:row>5</xdr:row>
                <xdr:rowOff>19050</xdr:rowOff>
              </from>
              <to>
                <xdr:col>18</xdr:col>
                <xdr:colOff>238125</xdr:colOff>
                <xdr:row>6</xdr:row>
                <xdr:rowOff>19050</xdr:rowOff>
              </to>
            </anchor>
          </controlPr>
        </control>
      </mc:Choice>
      <mc:Fallback>
        <control shapeId="1634" r:id="rId20" name="OptionButton5"/>
      </mc:Fallback>
    </mc:AlternateContent>
    <mc:AlternateContent xmlns:mc="http://schemas.openxmlformats.org/markup-compatibility/2006">
      <mc:Choice Requires="x14">
        <control shapeId="1633" r:id="rId22" name="ComboBox35">
          <controlPr autoLine="0" listFillRange="Fields!W2:W8" r:id="rId23">
            <anchor moveWithCells="1">
              <from>
                <xdr:col>11</xdr:col>
                <xdr:colOff>133350</xdr:colOff>
                <xdr:row>2</xdr:row>
                <xdr:rowOff>104775</xdr:rowOff>
              </from>
              <to>
                <xdr:col>15</xdr:col>
                <xdr:colOff>76200</xdr:colOff>
                <xdr:row>4</xdr:row>
                <xdr:rowOff>47625</xdr:rowOff>
              </to>
            </anchor>
          </controlPr>
        </control>
      </mc:Choice>
      <mc:Fallback>
        <control shapeId="1633" r:id="rId22" name="ComboBox35"/>
      </mc:Fallback>
    </mc:AlternateContent>
    <mc:AlternateContent xmlns:mc="http://schemas.openxmlformats.org/markup-compatibility/2006">
      <mc:Choice Requires="x14">
        <control shapeId="1632" r:id="rId24" name="OptionButton4">
          <controlPr defaultSize="0" autoLine="0" r:id="rId25">
            <anchor moveWithCells="1">
              <from>
                <xdr:col>14</xdr:col>
                <xdr:colOff>47625</xdr:colOff>
                <xdr:row>5</xdr:row>
                <xdr:rowOff>19050</xdr:rowOff>
              </from>
              <to>
                <xdr:col>16</xdr:col>
                <xdr:colOff>295275</xdr:colOff>
                <xdr:row>6</xdr:row>
                <xdr:rowOff>28575</xdr:rowOff>
              </to>
            </anchor>
          </controlPr>
        </control>
      </mc:Choice>
      <mc:Fallback>
        <control shapeId="1632" r:id="rId24" name="OptionButton4"/>
      </mc:Fallback>
    </mc:AlternateContent>
    <mc:AlternateContent xmlns:mc="http://schemas.openxmlformats.org/markup-compatibility/2006">
      <mc:Choice Requires="x14">
        <control shapeId="1631" r:id="rId26" name="OptionButton3">
          <controlPr defaultSize="0" autoLine="0" r:id="rId27">
            <anchor moveWithCells="1">
              <from>
                <xdr:col>14</xdr:col>
                <xdr:colOff>47625</xdr:colOff>
                <xdr:row>6</xdr:row>
                <xdr:rowOff>9525</xdr:rowOff>
              </from>
              <to>
                <xdr:col>15</xdr:col>
                <xdr:colOff>685800</xdr:colOff>
                <xdr:row>6</xdr:row>
                <xdr:rowOff>209550</xdr:rowOff>
              </to>
            </anchor>
          </controlPr>
        </control>
      </mc:Choice>
      <mc:Fallback>
        <control shapeId="1631" r:id="rId26" name="OptionButton3"/>
      </mc:Fallback>
    </mc:AlternateContent>
    <mc:AlternateContent xmlns:mc="http://schemas.openxmlformats.org/markup-compatibility/2006">
      <mc:Choice Requires="x14">
        <control shapeId="1630" r:id="rId28" name="ComboBox34">
          <controlPr defaultSize="0" autoLine="0" listFillRange="Fields!L2:L6" r:id="rId29">
            <anchor moveWithCells="1">
              <from>
                <xdr:col>17</xdr:col>
                <xdr:colOff>209550</xdr:colOff>
                <xdr:row>2</xdr:row>
                <xdr:rowOff>104775</xdr:rowOff>
              </from>
              <to>
                <xdr:col>18</xdr:col>
                <xdr:colOff>571500</xdr:colOff>
                <xdr:row>4</xdr:row>
                <xdr:rowOff>47625</xdr:rowOff>
              </to>
            </anchor>
          </controlPr>
        </control>
      </mc:Choice>
      <mc:Fallback>
        <control shapeId="1630" r:id="rId28" name="ComboBox34"/>
      </mc:Fallback>
    </mc:AlternateContent>
    <mc:AlternateContent xmlns:mc="http://schemas.openxmlformats.org/markup-compatibility/2006">
      <mc:Choice Requires="x14">
        <control shapeId="1629" r:id="rId30" name="ComboBox11">
          <controlPr autoLine="0" listFillRange="Fields!D2:D5" r:id="rId31">
            <anchor moveWithCells="1" sizeWithCells="1">
              <from>
                <xdr:col>11</xdr:col>
                <xdr:colOff>342900</xdr:colOff>
                <xdr:row>5</xdr:row>
                <xdr:rowOff>76200</xdr:rowOff>
              </from>
              <to>
                <xdr:col>12</xdr:col>
                <xdr:colOff>142875</xdr:colOff>
                <xdr:row>6</xdr:row>
                <xdr:rowOff>123825</xdr:rowOff>
              </to>
            </anchor>
          </controlPr>
        </control>
      </mc:Choice>
      <mc:Fallback>
        <control shapeId="1629" r:id="rId30" name="ComboBox11"/>
      </mc:Fallback>
    </mc:AlternateContent>
    <mc:AlternateContent xmlns:mc="http://schemas.openxmlformats.org/markup-compatibility/2006">
      <mc:Choice Requires="x14">
        <control shapeId="1588" r:id="rId32" name="CheckBox1">
          <controlPr autoLine="0" linkedCell="Output!F2" r:id="rId33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1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588" r:id="rId32" name="CheckBox1"/>
      </mc:Fallback>
    </mc:AlternateContent>
    <mc:AlternateContent xmlns:mc="http://schemas.openxmlformats.org/markup-compatibility/2006">
      <mc:Choice Requires="x14">
        <control shapeId="1587" r:id="rId34" name="ComboBox30">
          <controlPr autoLine="0" linkedCell="Output!H2" listFillRange="Fields!T2:T8" r:id="rId35">
            <anchor moveWithCells="1" sizeWithCells="1">
              <from>
                <xdr:col>3</xdr:col>
                <xdr:colOff>247650</xdr:colOff>
                <xdr:row>12</xdr:row>
                <xdr:rowOff>200025</xdr:rowOff>
              </from>
              <to>
                <xdr:col>5</xdr:col>
                <xdr:colOff>447675</xdr:colOff>
                <xdr:row>14</xdr:row>
                <xdr:rowOff>0</xdr:rowOff>
              </to>
            </anchor>
          </controlPr>
        </control>
      </mc:Choice>
      <mc:Fallback>
        <control shapeId="1587" r:id="rId34" name="ComboBox30"/>
      </mc:Fallback>
    </mc:AlternateContent>
    <mc:AlternateContent xmlns:mc="http://schemas.openxmlformats.org/markup-compatibility/2006">
      <mc:Choice Requires="x14">
        <control shapeId="1586" r:id="rId36" name="ComboBox13">
          <controlPr autoLine="0" linkedCell="Output!G2" listFillRange="Fields!S2:S9" r:id="rId37">
            <anchor moveWithCells="1" sizeWithCells="1">
              <from>
                <xdr:col>1</xdr:col>
                <xdr:colOff>0</xdr:colOff>
                <xdr:row>12</xdr:row>
                <xdr:rowOff>200025</xdr:rowOff>
              </from>
              <to>
                <xdr:col>2</xdr:col>
                <xdr:colOff>581025</xdr:colOff>
                <xdr:row>14</xdr:row>
                <xdr:rowOff>0</xdr:rowOff>
              </to>
            </anchor>
          </controlPr>
        </control>
      </mc:Choice>
      <mc:Fallback>
        <control shapeId="1586" r:id="rId36" name="ComboBox13"/>
      </mc:Fallback>
    </mc:AlternateContent>
    <mc:AlternateContent xmlns:mc="http://schemas.openxmlformats.org/markup-compatibility/2006">
      <mc:Choice Requires="x14">
        <control shapeId="1581" r:id="rId38" name="ComboBox28">
          <controlPr autoLine="0" listFillRange="Fields!N2:N5" r:id="rId9">
            <anchor moveWithCells="1" sizeWithCells="1">
              <from>
                <xdr:col>5</xdr:col>
                <xdr:colOff>581025</xdr:colOff>
                <xdr:row>46</xdr:row>
                <xdr:rowOff>9525</xdr:rowOff>
              </from>
              <to>
                <xdr:col>6</xdr:col>
                <xdr:colOff>647700</xdr:colOff>
                <xdr:row>46</xdr:row>
                <xdr:rowOff>209550</xdr:rowOff>
              </to>
            </anchor>
          </controlPr>
        </control>
      </mc:Choice>
      <mc:Fallback>
        <control shapeId="1581" r:id="rId38" name="ComboBox28"/>
      </mc:Fallback>
    </mc:AlternateContent>
    <mc:AlternateContent xmlns:mc="http://schemas.openxmlformats.org/markup-compatibility/2006">
      <mc:Choice Requires="x14">
        <control shapeId="1580" r:id="rId39" name="ComboBox27">
          <controlPr autoLine="0" listFillRange="Fields!N2:N5" r:id="rId9">
            <anchor moveWithCells="1" sizeWithCells="1">
              <from>
                <xdr:col>5</xdr:col>
                <xdr:colOff>581025</xdr:colOff>
                <xdr:row>44</xdr:row>
                <xdr:rowOff>9525</xdr:rowOff>
              </from>
              <to>
                <xdr:col>6</xdr:col>
                <xdr:colOff>647700</xdr:colOff>
                <xdr:row>44</xdr:row>
                <xdr:rowOff>209550</xdr:rowOff>
              </to>
            </anchor>
          </controlPr>
        </control>
      </mc:Choice>
      <mc:Fallback>
        <control shapeId="1580" r:id="rId39" name="ComboBox27"/>
      </mc:Fallback>
    </mc:AlternateContent>
    <mc:AlternateContent xmlns:mc="http://schemas.openxmlformats.org/markup-compatibility/2006">
      <mc:Choice Requires="x14">
        <control shapeId="1579" r:id="rId40" name="ComboBox26">
          <controlPr autoLine="0" linkedCell="Output!BE2" listFillRange="Fields!J2:J66" r:id="rId41">
            <anchor moveWithCells="1" sizeWithCells="1">
              <from>
                <xdr:col>0</xdr:col>
                <xdr:colOff>47625</xdr:colOff>
                <xdr:row>46</xdr:row>
                <xdr:rowOff>9525</xdr:rowOff>
              </from>
              <to>
                <xdr:col>1</xdr:col>
                <xdr:colOff>733425</xdr:colOff>
                <xdr:row>46</xdr:row>
                <xdr:rowOff>209550</xdr:rowOff>
              </to>
            </anchor>
          </controlPr>
        </control>
      </mc:Choice>
      <mc:Fallback>
        <control shapeId="1579" r:id="rId40" name="ComboBox26"/>
      </mc:Fallback>
    </mc:AlternateContent>
    <mc:AlternateContent xmlns:mc="http://schemas.openxmlformats.org/markup-compatibility/2006">
      <mc:Choice Requires="x14">
        <control shapeId="1550" r:id="rId42" name="ComboBox15">
          <controlPr defaultSize="0" autoLine="0" linkedCell="Output!BU2" listFillRange="Fields!K2:K14" r:id="rId43">
            <anchor moveWithCells="1">
              <from>
                <xdr:col>13</xdr:col>
                <xdr:colOff>342900</xdr:colOff>
                <xdr:row>22</xdr:row>
                <xdr:rowOff>19050</xdr:rowOff>
              </from>
              <to>
                <xdr:col>18</xdr:col>
                <xdr:colOff>1028700</xdr:colOff>
                <xdr:row>23</xdr:row>
                <xdr:rowOff>114300</xdr:rowOff>
              </to>
            </anchor>
          </controlPr>
        </control>
      </mc:Choice>
      <mc:Fallback>
        <control shapeId="1550" r:id="rId42" name="ComboBox15"/>
      </mc:Fallback>
    </mc:AlternateContent>
    <mc:AlternateContent xmlns:mc="http://schemas.openxmlformats.org/markup-compatibility/2006">
      <mc:Choice Requires="x14">
        <control shapeId="1053" r:id="rId44" name="ComboBox14">
          <controlPr autoLine="0" listFillRange="Fields!I2:I9" r:id="rId45">
            <anchor moveWithCells="1" siz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733425</xdr:colOff>
                <xdr:row>47</xdr:row>
                <xdr:rowOff>200025</xdr:rowOff>
              </to>
            </anchor>
          </controlPr>
        </control>
      </mc:Choice>
      <mc:Fallback>
        <control shapeId="1053" r:id="rId44" name="ComboBox14"/>
      </mc:Fallback>
    </mc:AlternateContent>
    <mc:AlternateContent xmlns:mc="http://schemas.openxmlformats.org/markup-compatibility/2006">
      <mc:Choice Requires="x14">
        <control shapeId="1051" r:id="rId46" name="ComboBox12">
          <controlPr autoLine="0" listFillRange="Fields!I2:I9" r:id="rId47">
            <anchor moveWithCells="1" sizeWithCells="1">
              <from>
                <xdr:col>0</xdr:col>
                <xdr:colOff>952500</xdr:colOff>
                <xdr:row>45</xdr:row>
                <xdr:rowOff>9525</xdr:rowOff>
              </from>
              <to>
                <xdr:col>1</xdr:col>
                <xdr:colOff>733425</xdr:colOff>
                <xdr:row>45</xdr:row>
                <xdr:rowOff>209550</xdr:rowOff>
              </to>
            </anchor>
          </controlPr>
        </control>
      </mc:Choice>
      <mc:Fallback>
        <control shapeId="1051" r:id="rId46" name="ComboBox12"/>
      </mc:Fallback>
    </mc:AlternateContent>
    <mc:AlternateContent xmlns:mc="http://schemas.openxmlformats.org/markup-compatibility/2006">
      <mc:Choice Requires="x14">
        <control shapeId="1045" r:id="rId48" name="ComboBox9">
          <controlPr autoLine="0" listFillRange="Fields!P2:P4" r:id="rId5">
            <anchor moveWithCells="1" sizeWithCells="1">
              <from>
                <xdr:col>1</xdr:col>
                <xdr:colOff>95250</xdr:colOff>
                <xdr:row>40</xdr:row>
                <xdr:rowOff>85725</xdr:rowOff>
              </from>
              <to>
                <xdr:col>1</xdr:col>
                <xdr:colOff>733425</xdr:colOff>
                <xdr:row>42</xdr:row>
                <xdr:rowOff>0</xdr:rowOff>
              </to>
            </anchor>
          </controlPr>
        </control>
      </mc:Choice>
      <mc:Fallback>
        <control shapeId="1045" r:id="rId48" name="ComboBox9"/>
      </mc:Fallback>
    </mc:AlternateContent>
    <mc:AlternateContent xmlns:mc="http://schemas.openxmlformats.org/markup-compatibility/2006">
      <mc:Choice Requires="x14">
        <control shapeId="1044" r:id="rId49" name="ComboBox8">
          <controlPr autoLine="0" linkedCell="Output!AU2" listFillRange="Fields!D2:D4" r:id="rId5">
            <anchor moveWithCells="1" sizeWithCells="1">
              <from>
                <xdr:col>1</xdr:col>
                <xdr:colOff>95250</xdr:colOff>
                <xdr:row>39</xdr:row>
                <xdr:rowOff>28575</xdr:rowOff>
              </from>
              <to>
                <xdr:col>1</xdr:col>
                <xdr:colOff>733425</xdr:colOff>
                <xdr:row>40</xdr:row>
                <xdr:rowOff>85725</xdr:rowOff>
              </to>
            </anchor>
          </controlPr>
        </control>
      </mc:Choice>
      <mc:Fallback>
        <control shapeId="1044" r:id="rId49" name="ComboBox8"/>
      </mc:Fallback>
    </mc:AlternateContent>
    <mc:AlternateContent xmlns:mc="http://schemas.openxmlformats.org/markup-compatibility/2006">
      <mc:Choice Requires="x14">
        <control shapeId="1041" r:id="rId50" name="ComboBox5">
          <controlPr autoLine="0" listFillRange="Fields!P2:P4" r:id="rId51">
            <anchor moveWithCells="1" sizeWithCells="1">
              <from>
                <xdr:col>1</xdr:col>
                <xdr:colOff>19050</xdr:colOff>
                <xdr:row>35</xdr:row>
                <xdr:rowOff>9525</xdr:rowOff>
              </from>
              <to>
                <xdr:col>1</xdr:col>
                <xdr:colOff>733425</xdr:colOff>
                <xdr:row>35</xdr:row>
                <xdr:rowOff>209550</xdr:rowOff>
              </to>
            </anchor>
          </controlPr>
        </control>
      </mc:Choice>
      <mc:Fallback>
        <control shapeId="1041" r:id="rId50" name="ComboBox5"/>
      </mc:Fallback>
    </mc:AlternateContent>
    <mc:AlternateContent xmlns:mc="http://schemas.openxmlformats.org/markup-compatibility/2006">
      <mc:Choice Requires="x14">
        <control shapeId="1040" r:id="rId52" name="ComboBox4">
          <controlPr autoLine="0" linkedCell="Fields!A44" listFillRange="Fields!H2:H5" r:id="rId53">
            <anchor moveWithCells="1" sizeWithCells="1">
              <from>
                <xdr:col>0</xdr:col>
                <xdr:colOff>809625</xdr:colOff>
                <xdr:row>34</xdr:row>
                <xdr:rowOff>9525</xdr:rowOff>
              </from>
              <to>
                <xdr:col>1</xdr:col>
                <xdr:colOff>733425</xdr:colOff>
                <xdr:row>34</xdr:row>
                <xdr:rowOff>209550</xdr:rowOff>
              </to>
            </anchor>
          </controlPr>
        </control>
      </mc:Choice>
      <mc:Fallback>
        <control shapeId="1040" r:id="rId52" name="ComboBox4"/>
      </mc:Fallback>
    </mc:AlternateContent>
    <mc:AlternateContent xmlns:mc="http://schemas.openxmlformats.org/markup-compatibility/2006">
      <mc:Choice Requires="x14">
        <control shapeId="1039" r:id="rId54" name="ComboBox2">
          <controlPr autoLine="0" listFillRange="Fields!O2:O4" r:id="rId17">
            <anchor moveWithCells="1" sizeWithCells="1">
              <from>
                <xdr:col>1</xdr:col>
                <xdr:colOff>9525</xdr:colOff>
                <xdr:row>31</xdr:row>
                <xdr:rowOff>9525</xdr:rowOff>
              </from>
              <to>
                <xdr:col>1</xdr:col>
                <xdr:colOff>733425</xdr:colOff>
                <xdr:row>31</xdr:row>
                <xdr:rowOff>209550</xdr:rowOff>
              </to>
            </anchor>
          </controlPr>
        </control>
      </mc:Choice>
      <mc:Fallback>
        <control shapeId="1039" r:id="rId54" name="ComboBox2"/>
      </mc:Fallback>
    </mc:AlternateContent>
    <mc:AlternateContent xmlns:mc="http://schemas.openxmlformats.org/markup-compatibility/2006">
      <mc:Choice Requires="x14">
        <control shapeId="1038" r:id="rId55" name="ComboBox3">
          <controlPr autoLine="0" listFillRange="Fields!G2:G4" r:id="rId51">
            <anchor moveWithCells="1" sizeWithCells="1">
              <from>
                <xdr:col>1</xdr:col>
                <xdr:colOff>19050</xdr:colOff>
                <xdr:row>33</xdr:row>
                <xdr:rowOff>9525</xdr:rowOff>
              </from>
              <to>
                <xdr:col>1</xdr:col>
                <xdr:colOff>733425</xdr:colOff>
                <xdr:row>33</xdr:row>
                <xdr:rowOff>209550</xdr:rowOff>
              </to>
            </anchor>
          </controlPr>
        </control>
      </mc:Choice>
      <mc:Fallback>
        <control shapeId="1038" r:id="rId55" name="ComboBox3"/>
      </mc:Fallback>
    </mc:AlternateContent>
    <mc:AlternateContent xmlns:mc="http://schemas.openxmlformats.org/markup-compatibility/2006">
      <mc:Choice Requires="x14">
        <control shapeId="1030" r:id="rId56" name="ComboBox1">
          <controlPr autoLine="0" linkedCell="Output!X2" listFillRange="Fields!F2:F5" r:id="rId57">
            <anchor moveWithCells="1" sizeWithCells="1">
              <from>
                <xdr:col>0</xdr:col>
                <xdr:colOff>38100</xdr:colOff>
                <xdr:row>29</xdr:row>
                <xdr:rowOff>0</xdr:rowOff>
              </from>
              <to>
                <xdr:col>1</xdr:col>
                <xdr:colOff>733425</xdr:colOff>
                <xdr:row>29</xdr:row>
                <xdr:rowOff>200025</xdr:rowOff>
              </to>
            </anchor>
          </controlPr>
        </control>
      </mc:Choice>
      <mc:Fallback>
        <control shapeId="1030" r:id="rId56" name="ComboBox1"/>
      </mc:Fallback>
    </mc:AlternateContent>
    <mc:AlternateContent xmlns:mc="http://schemas.openxmlformats.org/markup-compatibility/2006">
      <mc:Choice Requires="x14">
        <control shapeId="1552" r:id="rId58" name="ComboBox16">
          <controlPr defaultSize="0" autoLine="0" linkedCell="Fields!E29" listFillRange="Fields!E2:E10" r:id="rId59">
            <anchor moveWithCells="1">
              <from>
                <xdr:col>8</xdr:col>
                <xdr:colOff>276225</xdr:colOff>
                <xdr:row>22</xdr:row>
                <xdr:rowOff>57150</xdr:rowOff>
              </from>
              <to>
                <xdr:col>8</xdr:col>
                <xdr:colOff>847725</xdr:colOff>
                <xdr:row>24</xdr:row>
                <xdr:rowOff>47625</xdr:rowOff>
              </to>
            </anchor>
          </controlPr>
        </control>
      </mc:Choice>
      <mc:Fallback>
        <control shapeId="1552" r:id="rId58" name="ComboBox16"/>
      </mc:Fallback>
    </mc:AlternateContent>
    <mc:AlternateContent xmlns:mc="http://schemas.openxmlformats.org/markup-compatibility/2006">
      <mc:Choice Requires="x14">
        <control shapeId="1553" r:id="rId60" name="ComboBox17">
          <controlPr autoLine="0" linkedCell="Output!K2" listFillRange="Fields!D2:D5" r:id="rId61">
            <anchor moveWithCells="1" sizeWithCells="1">
              <from>
                <xdr:col>1</xdr:col>
                <xdr:colOff>0</xdr:colOff>
                <xdr:row>14</xdr:row>
                <xdr:rowOff>19050</xdr:rowOff>
              </from>
              <to>
                <xdr:col>1</xdr:col>
                <xdr:colOff>695325</xdr:colOff>
                <xdr:row>15</xdr:row>
                <xdr:rowOff>19050</xdr:rowOff>
              </to>
            </anchor>
          </controlPr>
        </control>
      </mc:Choice>
      <mc:Fallback>
        <control shapeId="1553" r:id="rId60" name="ComboBox17"/>
      </mc:Fallback>
    </mc:AlternateContent>
    <mc:AlternateContent xmlns:mc="http://schemas.openxmlformats.org/markup-compatibility/2006">
      <mc:Choice Requires="x14">
        <control shapeId="1556" r:id="rId62" name="ComboBox19">
          <controlPr autoLine="0" linkedCell="Output!BA2" listFillRange="Fields!J2:J66" r:id="rId57">
            <anchor moveWithCells="1" sizeWithCells="1">
              <from>
                <xdr:col>0</xdr:col>
                <xdr:colOff>38100</xdr:colOff>
                <xdr:row>44</xdr:row>
                <xdr:rowOff>19050</xdr:rowOff>
              </from>
              <to>
                <xdr:col>1</xdr:col>
                <xdr:colOff>733425</xdr:colOff>
                <xdr:row>45</xdr:row>
                <xdr:rowOff>0</xdr:rowOff>
              </to>
            </anchor>
          </controlPr>
        </control>
      </mc:Choice>
      <mc:Fallback>
        <control shapeId="1556" r:id="rId62" name="ComboBox19"/>
      </mc:Fallback>
    </mc:AlternateContent>
    <mc:AlternateContent xmlns:mc="http://schemas.openxmlformats.org/markup-compatibility/2006">
      <mc:Choice Requires="x14">
        <control shapeId="1565" r:id="rId63" name="ComboBox21">
          <controlPr autoLine="0" linkedCell="Output!D2" listFillRange="Fields!A2:A16" r:id="rId64">
            <anchor moveWithCells="1" sizeWithCells="1">
              <from>
                <xdr:col>0</xdr:col>
                <xdr:colOff>971550</xdr:colOff>
                <xdr:row>10</xdr:row>
                <xdr:rowOff>133350</xdr:rowOff>
              </from>
              <to>
                <xdr:col>2</xdr:col>
                <xdr:colOff>742950</xdr:colOff>
                <xdr:row>11</xdr:row>
                <xdr:rowOff>152400</xdr:rowOff>
              </to>
            </anchor>
          </controlPr>
        </control>
      </mc:Choice>
      <mc:Fallback>
        <control shapeId="1565" r:id="rId63" name="ComboBox21"/>
      </mc:Fallback>
    </mc:AlternateContent>
    <mc:AlternateContent xmlns:mc="http://schemas.openxmlformats.org/markup-compatibility/2006">
      <mc:Choice Requires="x14">
        <control shapeId="1566" r:id="rId65" name="ComboBox22">
          <controlPr autoLine="0" linkedCell="Output!E2" listFillRange="Fields!A2:A16" r:id="rId64">
            <anchor moveWithCells="1" sizeWithCells="1">
              <from>
                <xdr:col>2</xdr:col>
                <xdr:colOff>781050</xdr:colOff>
                <xdr:row>10</xdr:row>
                <xdr:rowOff>133350</xdr:rowOff>
              </from>
              <to>
                <xdr:col>5</xdr:col>
                <xdr:colOff>447675</xdr:colOff>
                <xdr:row>11</xdr:row>
                <xdr:rowOff>152400</xdr:rowOff>
              </to>
            </anchor>
          </controlPr>
        </control>
      </mc:Choice>
      <mc:Fallback>
        <control shapeId="1566" r:id="rId65" name="ComboBox22"/>
      </mc:Fallback>
    </mc:AlternateContent>
    <mc:AlternateContent xmlns:mc="http://schemas.openxmlformats.org/markup-compatibility/2006">
      <mc:Choice Requires="x14">
        <control shapeId="1567" r:id="rId66" name="ComboBox23">
          <controlPr autoLine="0" listFillRange="Fields!B2:B13" r:id="rId67">
            <anchor moveWithCells="1" sizeWithCells="1">
              <from>
                <xdr:col>1</xdr:col>
                <xdr:colOff>0</xdr:colOff>
                <xdr:row>11</xdr:row>
                <xdr:rowOff>161925</xdr:rowOff>
              </from>
              <to>
                <xdr:col>2</xdr:col>
                <xdr:colOff>266700</xdr:colOff>
                <xdr:row>12</xdr:row>
                <xdr:rowOff>180975</xdr:rowOff>
              </to>
            </anchor>
          </controlPr>
        </control>
      </mc:Choice>
      <mc:Fallback>
        <control shapeId="1567" r:id="rId66" name="ComboBox23"/>
      </mc:Fallback>
    </mc:AlternateContent>
    <mc:AlternateContent xmlns:mc="http://schemas.openxmlformats.org/markup-compatibility/2006">
      <mc:Choice Requires="x14">
        <control shapeId="1568" r:id="rId68" name="ComboBox24">
          <controlPr autoLine="0" linkedCell="Output!J2" listFillRange="Fields!C2:C25" r:id="rId69">
            <anchor moveWithCells="1" sizeWithCells="1">
              <from>
                <xdr:col>3</xdr:col>
                <xdr:colOff>352425</xdr:colOff>
                <xdr:row>11</xdr:row>
                <xdr:rowOff>161925</xdr:rowOff>
              </from>
              <to>
                <xdr:col>5</xdr:col>
                <xdr:colOff>66675</xdr:colOff>
                <xdr:row>12</xdr:row>
                <xdr:rowOff>180975</xdr:rowOff>
              </to>
            </anchor>
          </controlPr>
        </control>
      </mc:Choice>
      <mc:Fallback>
        <control shapeId="1568" r:id="rId68" name="ComboBox24"/>
      </mc:Fallback>
    </mc:AlternateContent>
    <mc:AlternateContent xmlns:mc="http://schemas.openxmlformats.org/markup-compatibility/2006">
      <mc:Choice Requires="x14">
        <control shapeId="1578" r:id="rId70" name="ComboBox25">
          <controlPr defaultSize="0" autoLine="0" linkedCell="Output!AC2" listFillRange="Fields!M2:M4" r:id="rId17">
            <anchor moveWithCells="1">
              <from>
                <xdr:col>1</xdr:col>
                <xdr:colOff>9525</xdr:colOff>
                <xdr:row>30</xdr:row>
                <xdr:rowOff>38100</xdr:rowOff>
              </from>
              <to>
                <xdr:col>1</xdr:col>
                <xdr:colOff>733425</xdr:colOff>
                <xdr:row>30</xdr:row>
                <xdr:rowOff>238125</xdr:rowOff>
              </to>
            </anchor>
          </controlPr>
        </control>
      </mc:Choice>
      <mc:Fallback>
        <control shapeId="1578" r:id="rId70" name="ComboBox25"/>
      </mc:Fallback>
    </mc:AlternateContent>
    <mc:AlternateContent xmlns:mc="http://schemas.openxmlformats.org/markup-compatibility/2006">
      <mc:Choice Requires="x14">
        <control shapeId="1585" r:id="rId71" name="ComboBox29">
          <controlPr autoLine="0" linkedCell="Fields!R2" listFillRange="Station_List!E2:E126" r:id="rId72">
            <anchor moveWithCells="1" sizeWithCells="1">
              <from>
                <xdr:col>0</xdr:col>
                <xdr:colOff>47625</xdr:colOff>
                <xdr:row>3</xdr:row>
                <xdr:rowOff>19050</xdr:rowOff>
              </from>
              <to>
                <xdr:col>4</xdr:col>
                <xdr:colOff>285750</xdr:colOff>
                <xdr:row>5</xdr:row>
                <xdr:rowOff>0</xdr:rowOff>
              </to>
            </anchor>
          </controlPr>
        </control>
      </mc:Choice>
      <mc:Fallback>
        <control shapeId="1585" r:id="rId71" name="ComboBox29"/>
      </mc:Fallback>
    </mc:AlternateContent>
    <mc:AlternateContent xmlns:mc="http://schemas.openxmlformats.org/markup-compatibility/2006">
      <mc:Choice Requires="x14">
        <control shapeId="1647" r:id="rId73" name="ComboBox6">
          <controlPr autoLine="0" listFillRange="Fields!D2:D4" r:id="rId74">
            <anchor moveWithCells="1">
              <from>
                <xdr:col>1</xdr:col>
                <xdr:colOff>95250</xdr:colOff>
                <xdr:row>36</xdr:row>
                <xdr:rowOff>9525</xdr:rowOff>
              </from>
              <to>
                <xdr:col>1</xdr:col>
                <xdr:colOff>733425</xdr:colOff>
                <xdr:row>37</xdr:row>
                <xdr:rowOff>76200</xdr:rowOff>
              </to>
            </anchor>
          </controlPr>
        </control>
      </mc:Choice>
      <mc:Fallback>
        <control shapeId="1647" r:id="rId73" name="ComboBox6"/>
      </mc:Fallback>
    </mc:AlternateContent>
    <mc:AlternateContent xmlns:mc="http://schemas.openxmlformats.org/markup-compatibility/2006">
      <mc:Choice Requires="x14">
        <control shapeId="1649" r:id="rId75" name="ComboBox42">
          <controlPr defaultSize="0" autoLine="0" linkedCell="Fields!X38" listFillRange="Fields!X2:X19" r:id="rId76">
            <anchor moveWithCells="1">
              <from>
                <xdr:col>10</xdr:col>
                <xdr:colOff>247650</xdr:colOff>
                <xdr:row>17</xdr:row>
                <xdr:rowOff>85725</xdr:rowOff>
              </from>
              <to>
                <xdr:col>16</xdr:col>
                <xdr:colOff>152400</xdr:colOff>
                <xdr:row>18</xdr:row>
                <xdr:rowOff>142875</xdr:rowOff>
              </to>
            </anchor>
          </controlPr>
        </control>
      </mc:Choice>
      <mc:Fallback>
        <control shapeId="1649" r:id="rId75" name="ComboBox4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A000000}">
          <x14:formula1>
            <xm:f>Fields!$F$2:$F$3</xm:f>
          </x14:formula1>
          <xm:sqref>A30:B30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153"/>
  <sheetViews>
    <sheetView workbookViewId="0"/>
  </sheetViews>
  <sheetFormatPr defaultRowHeight="12.75" x14ac:dyDescent="0.2"/>
  <cols>
    <col min="1" max="1" width="15" bestFit="1" customWidth="1"/>
    <col min="2" max="2" width="51.28515625" bestFit="1" customWidth="1"/>
    <col min="3" max="3" width="32.28515625" bestFit="1" customWidth="1"/>
    <col min="4" max="4" width="48.7109375" bestFit="1" customWidth="1"/>
    <col min="5" max="5" width="81.28515625" bestFit="1" customWidth="1"/>
    <col min="6" max="6" width="22.42578125" bestFit="1" customWidth="1"/>
    <col min="7" max="7" width="24.42578125" bestFit="1" customWidth="1"/>
    <col min="8" max="8" width="93.28515625" bestFit="1" customWidth="1"/>
    <col min="9" max="9" width="11.85546875" bestFit="1" customWidth="1"/>
    <col min="10" max="10" width="21.85546875" bestFit="1" customWidth="1"/>
    <col min="11" max="11" width="30" bestFit="1" customWidth="1"/>
    <col min="12" max="12" width="18.28515625" bestFit="1" customWidth="1"/>
    <col min="13" max="13" width="19.5703125" bestFit="1" customWidth="1"/>
    <col min="14" max="14" width="126.28515625" style="5" customWidth="1"/>
    <col min="15" max="15" width="23.140625" bestFit="1" customWidth="1"/>
    <col min="16" max="16" width="19.42578125" style="165" bestFit="1" customWidth="1"/>
    <col min="17" max="17" width="119.85546875" bestFit="1" customWidth="1"/>
    <col min="18" max="18" width="255.7109375" bestFit="1" customWidth="1"/>
    <col min="19" max="19" width="16.42578125" bestFit="1" customWidth="1"/>
    <col min="20" max="20" width="23.7109375" bestFit="1" customWidth="1"/>
    <col min="21" max="21" width="20" bestFit="1" customWidth="1"/>
    <col min="22" max="22" width="46.85546875" bestFit="1" customWidth="1"/>
    <col min="23" max="23" width="43" bestFit="1" customWidth="1"/>
    <col min="24" max="24" width="40.7109375" bestFit="1" customWidth="1"/>
    <col min="25" max="25" width="46.42578125" bestFit="1" customWidth="1"/>
    <col min="26" max="26" width="44.28515625" bestFit="1" customWidth="1"/>
    <col min="27" max="27" width="44.28515625" customWidth="1"/>
    <col min="28" max="28" width="21.42578125" bestFit="1" customWidth="1"/>
    <col min="29" max="29" width="11" bestFit="1" customWidth="1"/>
    <col min="30" max="30" width="14.5703125" bestFit="1" customWidth="1"/>
  </cols>
  <sheetData>
    <row r="1" spans="1:30" ht="17.25" thickTop="1" thickBot="1" x14ac:dyDescent="0.3">
      <c r="A1" s="160" t="s">
        <v>48</v>
      </c>
      <c r="B1" s="160" t="s">
        <v>361</v>
      </c>
      <c r="C1" s="160" t="s">
        <v>362</v>
      </c>
      <c r="D1" s="160" t="s">
        <v>49</v>
      </c>
      <c r="E1" s="160" t="s">
        <v>50</v>
      </c>
      <c r="F1" s="160" t="s">
        <v>51</v>
      </c>
      <c r="G1" s="160" t="s">
        <v>52</v>
      </c>
      <c r="H1" s="160" t="s">
        <v>53</v>
      </c>
      <c r="I1" s="160" t="s">
        <v>54</v>
      </c>
      <c r="J1" s="160" t="s">
        <v>55</v>
      </c>
      <c r="K1" s="160" t="s">
        <v>363</v>
      </c>
      <c r="L1" s="160" t="s">
        <v>56</v>
      </c>
      <c r="M1" s="160" t="s">
        <v>57</v>
      </c>
      <c r="N1" s="160" t="s">
        <v>58</v>
      </c>
      <c r="O1" s="160" t="s">
        <v>59</v>
      </c>
      <c r="P1" s="164" t="s">
        <v>364</v>
      </c>
      <c r="Q1" s="160" t="s">
        <v>60</v>
      </c>
      <c r="R1" s="160" t="s">
        <v>61</v>
      </c>
      <c r="S1" s="160" t="s">
        <v>62</v>
      </c>
      <c r="T1" s="160" t="s">
        <v>63</v>
      </c>
      <c r="U1" s="160" t="s">
        <v>64</v>
      </c>
      <c r="V1" s="160" t="s">
        <v>65</v>
      </c>
      <c r="W1" s="160" t="s">
        <v>66</v>
      </c>
      <c r="X1" s="160" t="s">
        <v>67</v>
      </c>
      <c r="Y1" s="160" t="s">
        <v>68</v>
      </c>
      <c r="Z1" s="160" t="s">
        <v>69</v>
      </c>
      <c r="AA1" s="160" t="s">
        <v>422</v>
      </c>
      <c r="AB1" s="160" t="s">
        <v>70</v>
      </c>
      <c r="AC1" s="160" t="s">
        <v>71</v>
      </c>
      <c r="AD1" s="160" t="s">
        <v>72</v>
      </c>
    </row>
    <row r="2" spans="1:30" ht="13.5" thickTop="1" x14ac:dyDescent="0.2">
      <c r="N2"/>
    </row>
    <row r="3" spans="1:30" x14ac:dyDescent="0.2">
      <c r="N3"/>
    </row>
    <row r="4" spans="1:30" x14ac:dyDescent="0.2">
      <c r="N4"/>
    </row>
    <row r="5" spans="1:30" x14ac:dyDescent="0.2">
      <c r="N5"/>
    </row>
    <row r="6" spans="1:30" x14ac:dyDescent="0.2">
      <c r="N6"/>
    </row>
    <row r="7" spans="1:30" x14ac:dyDescent="0.2">
      <c r="N7"/>
    </row>
    <row r="8" spans="1:30" x14ac:dyDescent="0.2">
      <c r="N8"/>
    </row>
    <row r="9" spans="1:30" s="8" customForma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 s="165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x14ac:dyDescent="0.2">
      <c r="N10"/>
    </row>
    <row r="11" spans="1:30" x14ac:dyDescent="0.2">
      <c r="N11"/>
    </row>
    <row r="12" spans="1:30" x14ac:dyDescent="0.2">
      <c r="N12"/>
    </row>
    <row r="13" spans="1:30" x14ac:dyDescent="0.2">
      <c r="N13"/>
    </row>
    <row r="14" spans="1:30" x14ac:dyDescent="0.2">
      <c r="N14"/>
    </row>
    <row r="15" spans="1:30" x14ac:dyDescent="0.2">
      <c r="N15"/>
    </row>
    <row r="16" spans="1:30" x14ac:dyDescent="0.2">
      <c r="N16"/>
    </row>
    <row r="17" spans="14:14" x14ac:dyDescent="0.2">
      <c r="N17"/>
    </row>
    <row r="18" spans="14:14" x14ac:dyDescent="0.2">
      <c r="N18"/>
    </row>
    <row r="19" spans="14:14" x14ac:dyDescent="0.2">
      <c r="N19"/>
    </row>
    <row r="20" spans="14:14" x14ac:dyDescent="0.2">
      <c r="N20"/>
    </row>
    <row r="21" spans="14:14" x14ac:dyDescent="0.2">
      <c r="N21"/>
    </row>
    <row r="22" spans="14:14" x14ac:dyDescent="0.2">
      <c r="N22"/>
    </row>
    <row r="23" spans="14:14" x14ac:dyDescent="0.2">
      <c r="N23"/>
    </row>
    <row r="24" spans="14:14" x14ac:dyDescent="0.2">
      <c r="N24"/>
    </row>
    <row r="25" spans="14:14" x14ac:dyDescent="0.2">
      <c r="N25"/>
    </row>
    <row r="26" spans="14:14" x14ac:dyDescent="0.2">
      <c r="N26"/>
    </row>
    <row r="27" spans="14:14" x14ac:dyDescent="0.2">
      <c r="N27"/>
    </row>
    <row r="28" spans="14:14" x14ac:dyDescent="0.2">
      <c r="N28"/>
    </row>
    <row r="29" spans="14:14" x14ac:dyDescent="0.2">
      <c r="N29"/>
    </row>
    <row r="30" spans="14:14" x14ac:dyDescent="0.2">
      <c r="N30"/>
    </row>
    <row r="31" spans="14:14" x14ac:dyDescent="0.2">
      <c r="N31"/>
    </row>
    <row r="32" spans="14:14" x14ac:dyDescent="0.2">
      <c r="N32"/>
    </row>
    <row r="33" spans="14:14" x14ac:dyDescent="0.2">
      <c r="N33"/>
    </row>
    <row r="34" spans="14:14" x14ac:dyDescent="0.2">
      <c r="N34"/>
    </row>
    <row r="35" spans="14:14" x14ac:dyDescent="0.2">
      <c r="N35"/>
    </row>
    <row r="36" spans="14:14" x14ac:dyDescent="0.2">
      <c r="N36"/>
    </row>
    <row r="37" spans="14:14" x14ac:dyDescent="0.2">
      <c r="N37"/>
    </row>
    <row r="38" spans="14:14" x14ac:dyDescent="0.2">
      <c r="N38"/>
    </row>
    <row r="39" spans="14:14" x14ac:dyDescent="0.2">
      <c r="N39"/>
    </row>
    <row r="40" spans="14:14" x14ac:dyDescent="0.2">
      <c r="N40"/>
    </row>
    <row r="41" spans="14:14" x14ac:dyDescent="0.2">
      <c r="N41"/>
    </row>
    <row r="42" spans="14:14" x14ac:dyDescent="0.2">
      <c r="N42"/>
    </row>
    <row r="43" spans="14:14" x14ac:dyDescent="0.2">
      <c r="N43"/>
    </row>
    <row r="44" spans="14:14" x14ac:dyDescent="0.2">
      <c r="N44"/>
    </row>
    <row r="45" spans="14:14" x14ac:dyDescent="0.2">
      <c r="N45"/>
    </row>
    <row r="46" spans="14:14" x14ac:dyDescent="0.2">
      <c r="N46"/>
    </row>
    <row r="47" spans="14:14" x14ac:dyDescent="0.2">
      <c r="N47"/>
    </row>
    <row r="48" spans="14:14" x14ac:dyDescent="0.2">
      <c r="N48"/>
    </row>
    <row r="49" spans="14:14" x14ac:dyDescent="0.2">
      <c r="N49"/>
    </row>
    <row r="50" spans="14:14" x14ac:dyDescent="0.2">
      <c r="N50"/>
    </row>
    <row r="51" spans="14:14" x14ac:dyDescent="0.2">
      <c r="N51"/>
    </row>
    <row r="52" spans="14:14" x14ac:dyDescent="0.2">
      <c r="N52"/>
    </row>
    <row r="53" spans="14:14" x14ac:dyDescent="0.2">
      <c r="N53"/>
    </row>
    <row r="54" spans="14:14" x14ac:dyDescent="0.2">
      <c r="N54"/>
    </row>
    <row r="55" spans="14:14" x14ac:dyDescent="0.2">
      <c r="N55"/>
    </row>
    <row r="56" spans="14:14" x14ac:dyDescent="0.2">
      <c r="N56"/>
    </row>
    <row r="57" spans="14:14" x14ac:dyDescent="0.2">
      <c r="N57"/>
    </row>
    <row r="58" spans="14:14" x14ac:dyDescent="0.2">
      <c r="N58"/>
    </row>
    <row r="59" spans="14:14" x14ac:dyDescent="0.2">
      <c r="N59"/>
    </row>
    <row r="60" spans="14:14" x14ac:dyDescent="0.2">
      <c r="N60"/>
    </row>
    <row r="61" spans="14:14" x14ac:dyDescent="0.2">
      <c r="N61"/>
    </row>
    <row r="62" spans="14:14" x14ac:dyDescent="0.2">
      <c r="N62"/>
    </row>
    <row r="63" spans="14:14" x14ac:dyDescent="0.2">
      <c r="N63"/>
    </row>
    <row r="64" spans="14:14" x14ac:dyDescent="0.2">
      <c r="N64"/>
    </row>
    <row r="65" spans="14:14" x14ac:dyDescent="0.2">
      <c r="N65"/>
    </row>
    <row r="66" spans="14:14" x14ac:dyDescent="0.2">
      <c r="N66"/>
    </row>
    <row r="67" spans="14:14" x14ac:dyDescent="0.2">
      <c r="N67"/>
    </row>
    <row r="68" spans="14:14" x14ac:dyDescent="0.2">
      <c r="N68"/>
    </row>
    <row r="69" spans="14:14" x14ac:dyDescent="0.2">
      <c r="N69"/>
    </row>
    <row r="70" spans="14:14" x14ac:dyDescent="0.2">
      <c r="N70"/>
    </row>
    <row r="71" spans="14:14" x14ac:dyDescent="0.2">
      <c r="N71"/>
    </row>
    <row r="72" spans="14:14" x14ac:dyDescent="0.2">
      <c r="N72"/>
    </row>
    <row r="73" spans="14:14" x14ac:dyDescent="0.2">
      <c r="N73"/>
    </row>
    <row r="74" spans="14:14" x14ac:dyDescent="0.2">
      <c r="N74"/>
    </row>
    <row r="75" spans="14:14" x14ac:dyDescent="0.2">
      <c r="N75"/>
    </row>
    <row r="76" spans="14:14" x14ac:dyDescent="0.2">
      <c r="N76"/>
    </row>
    <row r="77" spans="14:14" x14ac:dyDescent="0.2">
      <c r="N77"/>
    </row>
    <row r="78" spans="14:14" x14ac:dyDescent="0.2">
      <c r="N78"/>
    </row>
    <row r="79" spans="14:14" x14ac:dyDescent="0.2">
      <c r="N79"/>
    </row>
    <row r="80" spans="14:14" x14ac:dyDescent="0.2">
      <c r="N80"/>
    </row>
    <row r="81" spans="14:14" x14ac:dyDescent="0.2">
      <c r="N81"/>
    </row>
    <row r="82" spans="14:14" x14ac:dyDescent="0.2">
      <c r="N82"/>
    </row>
    <row r="83" spans="14:14" x14ac:dyDescent="0.2">
      <c r="N83"/>
    </row>
    <row r="84" spans="14:14" x14ac:dyDescent="0.2">
      <c r="N84"/>
    </row>
    <row r="85" spans="14:14" x14ac:dyDescent="0.2">
      <c r="N85"/>
    </row>
    <row r="86" spans="14:14" x14ac:dyDescent="0.2">
      <c r="N86"/>
    </row>
    <row r="87" spans="14:14" x14ac:dyDescent="0.2">
      <c r="N87"/>
    </row>
    <row r="88" spans="14:14" x14ac:dyDescent="0.2">
      <c r="N88"/>
    </row>
    <row r="89" spans="14:14" x14ac:dyDescent="0.2">
      <c r="N89"/>
    </row>
    <row r="90" spans="14:14" x14ac:dyDescent="0.2">
      <c r="N90"/>
    </row>
    <row r="91" spans="14:14" x14ac:dyDescent="0.2">
      <c r="N91"/>
    </row>
    <row r="92" spans="14:14" x14ac:dyDescent="0.2">
      <c r="N92"/>
    </row>
    <row r="93" spans="14:14" x14ac:dyDescent="0.2">
      <c r="N93"/>
    </row>
    <row r="94" spans="14:14" x14ac:dyDescent="0.2">
      <c r="N94"/>
    </row>
    <row r="95" spans="14:14" x14ac:dyDescent="0.2">
      <c r="N95"/>
    </row>
    <row r="96" spans="14:14" x14ac:dyDescent="0.2">
      <c r="N96"/>
    </row>
    <row r="97" spans="14:14" x14ac:dyDescent="0.2">
      <c r="N97"/>
    </row>
    <row r="98" spans="14:14" x14ac:dyDescent="0.2">
      <c r="N98"/>
    </row>
    <row r="99" spans="14:14" x14ac:dyDescent="0.2">
      <c r="N99"/>
    </row>
    <row r="100" spans="14:14" x14ac:dyDescent="0.2">
      <c r="N100"/>
    </row>
    <row r="101" spans="14:14" x14ac:dyDescent="0.2">
      <c r="N101"/>
    </row>
    <row r="102" spans="14:14" x14ac:dyDescent="0.2">
      <c r="N102"/>
    </row>
    <row r="103" spans="14:14" x14ac:dyDescent="0.2">
      <c r="N103"/>
    </row>
    <row r="104" spans="14:14" x14ac:dyDescent="0.2">
      <c r="N104"/>
    </row>
    <row r="105" spans="14:14" x14ac:dyDescent="0.2">
      <c r="N105"/>
    </row>
    <row r="106" spans="14:14" x14ac:dyDescent="0.2">
      <c r="N106"/>
    </row>
    <row r="107" spans="14:14" x14ac:dyDescent="0.2">
      <c r="N107"/>
    </row>
    <row r="108" spans="14:14" x14ac:dyDescent="0.2">
      <c r="N108"/>
    </row>
    <row r="109" spans="14:14" x14ac:dyDescent="0.2">
      <c r="N109"/>
    </row>
    <row r="110" spans="14:14" x14ac:dyDescent="0.2">
      <c r="N110"/>
    </row>
    <row r="111" spans="14:14" x14ac:dyDescent="0.2">
      <c r="N111"/>
    </row>
    <row r="112" spans="14:14" x14ac:dyDescent="0.2">
      <c r="N112"/>
    </row>
    <row r="113" spans="14:14" x14ac:dyDescent="0.2">
      <c r="N113"/>
    </row>
    <row r="114" spans="14:14" x14ac:dyDescent="0.2">
      <c r="N114"/>
    </row>
    <row r="115" spans="14:14" x14ac:dyDescent="0.2">
      <c r="N115"/>
    </row>
    <row r="116" spans="14:14" x14ac:dyDescent="0.2">
      <c r="N116"/>
    </row>
    <row r="117" spans="14:14" x14ac:dyDescent="0.2">
      <c r="N117"/>
    </row>
    <row r="118" spans="14:14" x14ac:dyDescent="0.2">
      <c r="N118"/>
    </row>
    <row r="119" spans="14:14" x14ac:dyDescent="0.2">
      <c r="N119"/>
    </row>
    <row r="120" spans="14:14" x14ac:dyDescent="0.2">
      <c r="N120"/>
    </row>
    <row r="121" spans="14:14" x14ac:dyDescent="0.2">
      <c r="N121"/>
    </row>
    <row r="122" spans="14:14" x14ac:dyDescent="0.2">
      <c r="N122"/>
    </row>
    <row r="123" spans="14:14" x14ac:dyDescent="0.2">
      <c r="N123"/>
    </row>
    <row r="124" spans="14:14" x14ac:dyDescent="0.2">
      <c r="N124"/>
    </row>
    <row r="125" spans="14:14" x14ac:dyDescent="0.2">
      <c r="N125"/>
    </row>
    <row r="126" spans="14:14" x14ac:dyDescent="0.2">
      <c r="N126"/>
    </row>
    <row r="127" spans="14:14" x14ac:dyDescent="0.2">
      <c r="N127"/>
    </row>
    <row r="128" spans="14:14" x14ac:dyDescent="0.2">
      <c r="N128"/>
    </row>
    <row r="129" spans="14:14" x14ac:dyDescent="0.2">
      <c r="N129"/>
    </row>
    <row r="130" spans="14:14" x14ac:dyDescent="0.2">
      <c r="N130"/>
    </row>
    <row r="131" spans="14:14" x14ac:dyDescent="0.2">
      <c r="N131"/>
    </row>
    <row r="132" spans="14:14" x14ac:dyDescent="0.2">
      <c r="N132"/>
    </row>
    <row r="133" spans="14:14" x14ac:dyDescent="0.2">
      <c r="N133"/>
    </row>
    <row r="134" spans="14:14" x14ac:dyDescent="0.2">
      <c r="N134"/>
    </row>
    <row r="135" spans="14:14" x14ac:dyDescent="0.2">
      <c r="N135"/>
    </row>
    <row r="136" spans="14:14" x14ac:dyDescent="0.2">
      <c r="N136"/>
    </row>
    <row r="137" spans="14:14" x14ac:dyDescent="0.2">
      <c r="N137"/>
    </row>
    <row r="138" spans="14:14" x14ac:dyDescent="0.2">
      <c r="N138"/>
    </row>
    <row r="139" spans="14:14" x14ac:dyDescent="0.2">
      <c r="N139"/>
    </row>
    <row r="140" spans="14:14" x14ac:dyDescent="0.2">
      <c r="N140"/>
    </row>
    <row r="141" spans="14:14" x14ac:dyDescent="0.2">
      <c r="N141"/>
    </row>
    <row r="142" spans="14:14" x14ac:dyDescent="0.2">
      <c r="N142"/>
    </row>
    <row r="143" spans="14:14" x14ac:dyDescent="0.2">
      <c r="N143"/>
    </row>
    <row r="144" spans="14:14" x14ac:dyDescent="0.2">
      <c r="N144"/>
    </row>
    <row r="145" spans="5:14" x14ac:dyDescent="0.2">
      <c r="N145"/>
    </row>
    <row r="146" spans="5:14" x14ac:dyDescent="0.2">
      <c r="N146"/>
    </row>
    <row r="147" spans="5:14" x14ac:dyDescent="0.2">
      <c r="N147"/>
    </row>
    <row r="148" spans="5:14" x14ac:dyDescent="0.2">
      <c r="N148"/>
    </row>
    <row r="149" spans="5:14" x14ac:dyDescent="0.2">
      <c r="N149"/>
    </row>
    <row r="150" spans="5:14" x14ac:dyDescent="0.2">
      <c r="E150" s="3"/>
      <c r="N150"/>
    </row>
    <row r="151" spans="5:14" x14ac:dyDescent="0.2">
      <c r="N151"/>
    </row>
    <row r="152" spans="5:14" x14ac:dyDescent="0.2">
      <c r="N152"/>
    </row>
    <row r="153" spans="5:14" x14ac:dyDescent="0.2">
      <c r="N153"/>
    </row>
  </sheetData>
  <autoFilter ref="A1:AD153" xr:uid="{00000000-0009-0000-0000-000001000000}">
    <sortState xmlns:xlrd2="http://schemas.microsoft.com/office/spreadsheetml/2017/richdata2" ref="A2:AD153">
      <sortCondition ref="E2:E15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65"/>
  <sheetViews>
    <sheetView workbookViewId="0">
      <selection activeCell="H66" sqref="H66"/>
    </sheetView>
  </sheetViews>
  <sheetFormatPr defaultRowHeight="12.75" x14ac:dyDescent="0.2"/>
  <cols>
    <col min="1" max="1" width="16.5703125" bestFit="1" customWidth="1"/>
    <col min="2" max="2" width="11.28515625" bestFit="1" customWidth="1"/>
    <col min="3" max="3" width="10.140625" customWidth="1"/>
    <col min="5" max="5" width="10.85546875" style="99" customWidth="1"/>
    <col min="6" max="6" width="17.7109375" bestFit="1" customWidth="1"/>
    <col min="8" max="8" width="13.5703125" customWidth="1"/>
    <col min="9" max="9" width="11.7109375" customWidth="1"/>
    <col min="10" max="10" width="45.28515625" bestFit="1" customWidth="1"/>
    <col min="11" max="11" width="56.28515625" customWidth="1"/>
    <col min="12" max="12" width="15.28515625" customWidth="1"/>
    <col min="13" max="13" width="12.7109375" bestFit="1" customWidth="1"/>
    <col min="14" max="14" width="13.28515625" customWidth="1"/>
    <col min="18" max="18" width="31.85546875" bestFit="1" customWidth="1"/>
    <col min="19" max="19" width="20" bestFit="1" customWidth="1"/>
    <col min="20" max="20" width="22.85546875" bestFit="1" customWidth="1"/>
    <col min="21" max="21" width="26" style="3" bestFit="1" customWidth="1"/>
    <col min="22" max="22" width="28.7109375" bestFit="1" customWidth="1"/>
    <col min="23" max="23" width="30.7109375" bestFit="1" customWidth="1"/>
    <col min="24" max="24" width="51" bestFit="1" customWidth="1"/>
  </cols>
  <sheetData>
    <row r="1" spans="1:24" x14ac:dyDescent="0.2">
      <c r="A1" s="3" t="s">
        <v>75</v>
      </c>
      <c r="B1" s="3" t="s">
        <v>210</v>
      </c>
      <c r="C1" s="3" t="s">
        <v>76</v>
      </c>
      <c r="D1" s="3" t="s">
        <v>85</v>
      </c>
      <c r="E1" s="98" t="s">
        <v>86</v>
      </c>
      <c r="F1" s="3" t="s">
        <v>300</v>
      </c>
      <c r="G1" s="3" t="s">
        <v>90</v>
      </c>
      <c r="H1" s="3" t="s">
        <v>96</v>
      </c>
      <c r="I1" s="3" t="s">
        <v>102</v>
      </c>
      <c r="J1" s="3" t="s">
        <v>109</v>
      </c>
      <c r="K1" s="3" t="s">
        <v>179</v>
      </c>
      <c r="L1" s="3" t="s">
        <v>183</v>
      </c>
      <c r="M1" s="3" t="s">
        <v>196</v>
      </c>
      <c r="N1" s="3" t="s">
        <v>204</v>
      </c>
      <c r="O1" s="3" t="s">
        <v>211</v>
      </c>
      <c r="P1" s="3" t="s">
        <v>213</v>
      </c>
      <c r="Q1" s="3" t="s">
        <v>214</v>
      </c>
      <c r="R1" s="3" t="s">
        <v>215</v>
      </c>
      <c r="S1" s="3" t="s">
        <v>228</v>
      </c>
      <c r="T1" s="3" t="s">
        <v>236</v>
      </c>
      <c r="U1" s="115" t="s">
        <v>298</v>
      </c>
      <c r="V1" s="3" t="s">
        <v>299</v>
      </c>
      <c r="W1" s="3" t="s">
        <v>316</v>
      </c>
      <c r="X1" s="3" t="s">
        <v>370</v>
      </c>
    </row>
    <row r="2" spans="1:24" x14ac:dyDescent="0.2">
      <c r="A2" s="3" t="s">
        <v>248</v>
      </c>
      <c r="B2" s="3">
        <v>6135</v>
      </c>
      <c r="C2" s="4" t="s">
        <v>393</v>
      </c>
      <c r="D2" s="3" t="b">
        <v>1</v>
      </c>
      <c r="E2" s="98" t="s">
        <v>256</v>
      </c>
      <c r="F2" s="3" t="s">
        <v>353</v>
      </c>
      <c r="G2" s="3" t="s">
        <v>45</v>
      </c>
      <c r="H2" s="3" t="s">
        <v>101</v>
      </c>
      <c r="I2" s="3" t="s">
        <v>103</v>
      </c>
      <c r="J2" s="3" t="s">
        <v>110</v>
      </c>
      <c r="K2" s="3" t="s">
        <v>352</v>
      </c>
      <c r="L2" s="3" t="s">
        <v>181</v>
      </c>
      <c r="M2" s="3" t="s">
        <v>197</v>
      </c>
      <c r="N2" s="3" t="s">
        <v>45</v>
      </c>
      <c r="O2" s="3" t="s">
        <v>107</v>
      </c>
      <c r="P2" s="3" t="s">
        <v>106</v>
      </c>
      <c r="Q2" s="3" t="s">
        <v>104</v>
      </c>
      <c r="R2" t="s">
        <v>73</v>
      </c>
      <c r="S2" s="3" t="s">
        <v>234</v>
      </c>
      <c r="T2" s="3" t="s">
        <v>350</v>
      </c>
      <c r="U2" s="115" t="s">
        <v>291</v>
      </c>
      <c r="V2" t="s">
        <v>294</v>
      </c>
      <c r="W2" s="3" t="s">
        <v>317</v>
      </c>
    </row>
    <row r="3" spans="1:24" x14ac:dyDescent="0.2">
      <c r="A3" s="3" t="s">
        <v>412</v>
      </c>
      <c r="B3" s="3">
        <v>2863</v>
      </c>
      <c r="C3" s="4" t="s">
        <v>394</v>
      </c>
      <c r="D3" s="3" t="b">
        <v>0</v>
      </c>
      <c r="E3" s="98" t="s">
        <v>257</v>
      </c>
      <c r="F3" t="s">
        <v>156</v>
      </c>
      <c r="G3" s="3" t="s">
        <v>44</v>
      </c>
      <c r="H3" s="3" t="s">
        <v>160</v>
      </c>
      <c r="I3" s="3" t="s">
        <v>104</v>
      </c>
      <c r="J3" s="3" t="s">
        <v>111</v>
      </c>
      <c r="K3" s="45" t="s">
        <v>200</v>
      </c>
      <c r="L3" t="s">
        <v>29</v>
      </c>
      <c r="M3" s="3" t="s">
        <v>220</v>
      </c>
      <c r="N3" s="3" t="s">
        <v>206</v>
      </c>
      <c r="O3" s="3" t="s">
        <v>212</v>
      </c>
      <c r="P3" s="3" t="s">
        <v>212</v>
      </c>
      <c r="Q3" s="3" t="s">
        <v>212</v>
      </c>
      <c r="S3" s="3" t="s">
        <v>230</v>
      </c>
      <c r="T3" s="3" t="s">
        <v>351</v>
      </c>
      <c r="U3" s="115" t="s">
        <v>292</v>
      </c>
      <c r="V3" t="s">
        <v>295</v>
      </c>
      <c r="W3" s="3" t="s">
        <v>318</v>
      </c>
      <c r="X3" s="3" t="s">
        <v>371</v>
      </c>
    </row>
    <row r="4" spans="1:24" x14ac:dyDescent="0.2">
      <c r="A4" s="3" t="s">
        <v>408</v>
      </c>
      <c r="B4" s="3" t="s">
        <v>395</v>
      </c>
      <c r="C4" s="4" t="s">
        <v>396</v>
      </c>
      <c r="D4" s="3"/>
      <c r="E4" s="98" t="s">
        <v>258</v>
      </c>
      <c r="F4" s="3" t="s">
        <v>145</v>
      </c>
      <c r="G4" s="3"/>
      <c r="H4" s="3" t="s">
        <v>224</v>
      </c>
      <c r="I4" s="3" t="s">
        <v>105</v>
      </c>
      <c r="J4" s="3" t="s">
        <v>367</v>
      </c>
      <c r="K4" s="3" t="s">
        <v>354</v>
      </c>
      <c r="L4" t="s">
        <v>30</v>
      </c>
      <c r="N4" s="3" t="s">
        <v>207</v>
      </c>
      <c r="S4" s="3" t="s">
        <v>231</v>
      </c>
      <c r="T4" s="3" t="s">
        <v>237</v>
      </c>
      <c r="U4" s="3" t="s">
        <v>293</v>
      </c>
      <c r="V4" t="s">
        <v>296</v>
      </c>
      <c r="W4" s="3" t="s">
        <v>319</v>
      </c>
      <c r="X4" s="3" t="s">
        <v>372</v>
      </c>
    </row>
    <row r="5" spans="1:24" ht="15.75" x14ac:dyDescent="0.3">
      <c r="A5" s="3" t="s">
        <v>409</v>
      </c>
      <c r="B5" s="3" t="s">
        <v>397</v>
      </c>
      <c r="C5" s="4" t="s">
        <v>398</v>
      </c>
      <c r="E5" s="98" t="s">
        <v>259</v>
      </c>
      <c r="F5" s="3"/>
      <c r="I5" s="3" t="s">
        <v>405</v>
      </c>
      <c r="J5" s="3" t="s">
        <v>112</v>
      </c>
      <c r="K5" t="s">
        <v>37</v>
      </c>
      <c r="L5" t="s">
        <v>31</v>
      </c>
      <c r="S5" s="3" t="s">
        <v>232</v>
      </c>
      <c r="T5" s="3" t="s">
        <v>238</v>
      </c>
      <c r="V5" t="s">
        <v>297</v>
      </c>
      <c r="W5" s="3" t="s">
        <v>320</v>
      </c>
      <c r="X5" t="s">
        <v>373</v>
      </c>
    </row>
    <row r="6" spans="1:24" ht="15.75" x14ac:dyDescent="0.3">
      <c r="A6" s="3" t="s">
        <v>410</v>
      </c>
      <c r="B6" s="3"/>
      <c r="C6" s="4" t="s">
        <v>399</v>
      </c>
      <c r="E6" s="98" t="s">
        <v>260</v>
      </c>
      <c r="I6" s="3" t="s">
        <v>406</v>
      </c>
      <c r="J6" t="s">
        <v>113</v>
      </c>
      <c r="K6" t="s">
        <v>38</v>
      </c>
      <c r="L6" t="s">
        <v>32</v>
      </c>
      <c r="S6" s="3" t="s">
        <v>233</v>
      </c>
      <c r="T6" s="3" t="s">
        <v>239</v>
      </c>
      <c r="V6" t="s">
        <v>231</v>
      </c>
      <c r="W6" s="3" t="s">
        <v>321</v>
      </c>
      <c r="X6" t="s">
        <v>374</v>
      </c>
    </row>
    <row r="7" spans="1:24" ht="15.75" x14ac:dyDescent="0.3">
      <c r="A7" s="3" t="s">
        <v>360</v>
      </c>
      <c r="C7" s="4" t="s">
        <v>400</v>
      </c>
      <c r="E7" s="98" t="s">
        <v>261</v>
      </c>
      <c r="I7" s="3" t="s">
        <v>407</v>
      </c>
      <c r="J7" t="s">
        <v>114</v>
      </c>
      <c r="K7" t="s">
        <v>39</v>
      </c>
      <c r="S7" s="3" t="s">
        <v>235</v>
      </c>
      <c r="T7" s="3" t="s">
        <v>229</v>
      </c>
      <c r="W7" s="3" t="s">
        <v>322</v>
      </c>
      <c r="X7" t="s">
        <v>375</v>
      </c>
    </row>
    <row r="8" spans="1:24" x14ac:dyDescent="0.2">
      <c r="A8" s="3" t="s">
        <v>249</v>
      </c>
      <c r="C8" s="1" t="s">
        <v>401</v>
      </c>
      <c r="E8" s="100" t="s">
        <v>255</v>
      </c>
      <c r="I8" s="3" t="s">
        <v>212</v>
      </c>
      <c r="J8" t="s">
        <v>115</v>
      </c>
      <c r="K8" t="s">
        <v>40</v>
      </c>
      <c r="S8" s="3" t="s">
        <v>229</v>
      </c>
      <c r="X8" t="s">
        <v>376</v>
      </c>
    </row>
    <row r="9" spans="1:24" x14ac:dyDescent="0.2">
      <c r="A9" s="3" t="s">
        <v>250</v>
      </c>
      <c r="C9" s="1" t="s">
        <v>82</v>
      </c>
      <c r="E9" s="98" t="s">
        <v>254</v>
      </c>
      <c r="J9" t="s">
        <v>116</v>
      </c>
      <c r="K9" t="s">
        <v>41</v>
      </c>
      <c r="X9" t="s">
        <v>377</v>
      </c>
    </row>
    <row r="10" spans="1:24" x14ac:dyDescent="0.2">
      <c r="A10" s="3" t="s">
        <v>251</v>
      </c>
      <c r="C10" s="1">
        <v>1</v>
      </c>
      <c r="J10" t="s">
        <v>117</v>
      </c>
      <c r="K10" t="s">
        <v>42</v>
      </c>
      <c r="X10" t="s">
        <v>378</v>
      </c>
    </row>
    <row r="11" spans="1:24" x14ac:dyDescent="0.2">
      <c r="A11" s="3" t="s">
        <v>411</v>
      </c>
      <c r="C11" s="1">
        <v>3</v>
      </c>
      <c r="J11" t="s">
        <v>402</v>
      </c>
      <c r="K11" s="3" t="s">
        <v>355</v>
      </c>
      <c r="X11" t="s">
        <v>379</v>
      </c>
    </row>
    <row r="12" spans="1:24" x14ac:dyDescent="0.2">
      <c r="A12" s="3" t="s">
        <v>392</v>
      </c>
      <c r="C12" s="1">
        <v>4</v>
      </c>
      <c r="J12" t="s">
        <v>118</v>
      </c>
      <c r="K12" s="3" t="s">
        <v>356</v>
      </c>
      <c r="X12" t="s">
        <v>380</v>
      </c>
    </row>
    <row r="13" spans="1:24" x14ac:dyDescent="0.2">
      <c r="A13" s="3" t="s">
        <v>253</v>
      </c>
      <c r="C13" s="1">
        <v>5</v>
      </c>
      <c r="J13" t="s">
        <v>366</v>
      </c>
      <c r="K13" s="3" t="s">
        <v>201</v>
      </c>
      <c r="X13" t="s">
        <v>381</v>
      </c>
    </row>
    <row r="14" spans="1:24" x14ac:dyDescent="0.2">
      <c r="A14" s="3" t="s">
        <v>368</v>
      </c>
      <c r="C14" s="4">
        <v>11</v>
      </c>
      <c r="J14" t="s">
        <v>119</v>
      </c>
      <c r="X14" t="s">
        <v>382</v>
      </c>
    </row>
    <row r="15" spans="1:24" x14ac:dyDescent="0.2">
      <c r="A15" s="3" t="s">
        <v>252</v>
      </c>
      <c r="C15" s="1">
        <v>12</v>
      </c>
      <c r="J15" s="3" t="s">
        <v>120</v>
      </c>
      <c r="X15" t="s">
        <v>383</v>
      </c>
    </row>
    <row r="16" spans="1:24" x14ac:dyDescent="0.2">
      <c r="C16" s="1">
        <v>15</v>
      </c>
      <c r="J16" t="s">
        <v>121</v>
      </c>
      <c r="X16" t="s">
        <v>384</v>
      </c>
    </row>
    <row r="17" spans="1:24" x14ac:dyDescent="0.2">
      <c r="C17" s="1" t="s">
        <v>83</v>
      </c>
      <c r="J17" t="s">
        <v>122</v>
      </c>
      <c r="X17" t="s">
        <v>385</v>
      </c>
    </row>
    <row r="18" spans="1:24" x14ac:dyDescent="0.2">
      <c r="C18" s="202" t="s">
        <v>182</v>
      </c>
      <c r="J18" t="s">
        <v>123</v>
      </c>
      <c r="X18" t="s">
        <v>386</v>
      </c>
    </row>
    <row r="19" spans="1:24" x14ac:dyDescent="0.2">
      <c r="C19" s="202" t="s">
        <v>84</v>
      </c>
      <c r="J19" t="s">
        <v>124</v>
      </c>
      <c r="X19" t="s">
        <v>387</v>
      </c>
    </row>
    <row r="20" spans="1:24" x14ac:dyDescent="0.2">
      <c r="C20" t="s">
        <v>77</v>
      </c>
      <c r="J20" t="s">
        <v>125</v>
      </c>
    </row>
    <row r="21" spans="1:24" x14ac:dyDescent="0.2">
      <c r="C21" t="s">
        <v>78</v>
      </c>
      <c r="J21" t="s">
        <v>126</v>
      </c>
    </row>
    <row r="22" spans="1:24" x14ac:dyDescent="0.2">
      <c r="C22" t="s">
        <v>79</v>
      </c>
      <c r="J22" t="s">
        <v>127</v>
      </c>
    </row>
    <row r="23" spans="1:24" x14ac:dyDescent="0.2">
      <c r="C23" t="s">
        <v>80</v>
      </c>
      <c r="J23" t="s">
        <v>128</v>
      </c>
    </row>
    <row r="24" spans="1:24" x14ac:dyDescent="0.2">
      <c r="C24" t="s">
        <v>81</v>
      </c>
      <c r="J24" t="s">
        <v>403</v>
      </c>
    </row>
    <row r="25" spans="1:24" x14ac:dyDescent="0.2">
      <c r="J25" t="s">
        <v>129</v>
      </c>
    </row>
    <row r="26" spans="1:24" x14ac:dyDescent="0.2">
      <c r="J26" t="s">
        <v>130</v>
      </c>
    </row>
    <row r="27" spans="1:24" ht="13.5" thickBot="1" x14ac:dyDescent="0.25">
      <c r="J27" t="s">
        <v>131</v>
      </c>
    </row>
    <row r="28" spans="1:24" ht="13.5" thickBot="1" x14ac:dyDescent="0.25">
      <c r="A28" s="349" t="s">
        <v>222</v>
      </c>
      <c r="B28" s="350"/>
      <c r="C28" s="351"/>
      <c r="E28" s="108" t="s">
        <v>263</v>
      </c>
      <c r="F28" s="109"/>
      <c r="J28" t="s">
        <v>132</v>
      </c>
    </row>
    <row r="29" spans="1:24" ht="13.5" thickBot="1" x14ac:dyDescent="0.25">
      <c r="A29" s="346">
        <v>1</v>
      </c>
      <c r="B29" s="347"/>
      <c r="C29" s="348"/>
      <c r="E29" s="101" t="s">
        <v>73</v>
      </c>
      <c r="F29" s="110" t="e">
        <f>VLOOKUP(E29,D31:E38,2,FALSE)</f>
        <v>#N/A</v>
      </c>
      <c r="J29" t="s">
        <v>133</v>
      </c>
    </row>
    <row r="30" spans="1:24" x14ac:dyDescent="0.2">
      <c r="A30" s="346"/>
      <c r="B30" s="347"/>
      <c r="C30" s="348"/>
      <c r="D30" t="s">
        <v>86</v>
      </c>
      <c r="E30" s="103" t="s">
        <v>262</v>
      </c>
      <c r="F30" s="104"/>
      <c r="J30" t="s">
        <v>134</v>
      </c>
    </row>
    <row r="31" spans="1:24" x14ac:dyDescent="0.2">
      <c r="A31" s="60"/>
      <c r="B31" s="61"/>
      <c r="C31" s="62"/>
      <c r="D31" t="s">
        <v>256</v>
      </c>
      <c r="E31" s="105" t="s">
        <v>264</v>
      </c>
      <c r="F31" s="104"/>
      <c r="J31" t="s">
        <v>135</v>
      </c>
    </row>
    <row r="32" spans="1:24" x14ac:dyDescent="0.2">
      <c r="A32" s="346">
        <v>1</v>
      </c>
      <c r="B32" s="347"/>
      <c r="C32" s="348"/>
      <c r="D32" t="s">
        <v>257</v>
      </c>
      <c r="E32" s="105" t="s">
        <v>265</v>
      </c>
      <c r="F32" s="104"/>
      <c r="J32" t="s">
        <v>136</v>
      </c>
    </row>
    <row r="33" spans="1:24" x14ac:dyDescent="0.2">
      <c r="A33" s="346"/>
      <c r="B33" s="347"/>
      <c r="C33" s="348"/>
      <c r="D33" t="s">
        <v>258</v>
      </c>
      <c r="E33" s="105" t="s">
        <v>266</v>
      </c>
      <c r="F33" s="104"/>
      <c r="J33" t="s">
        <v>137</v>
      </c>
    </row>
    <row r="34" spans="1:24" x14ac:dyDescent="0.2">
      <c r="A34" s="346"/>
      <c r="B34" s="347"/>
      <c r="C34" s="348"/>
      <c r="D34" t="s">
        <v>259</v>
      </c>
      <c r="E34" s="105" t="s">
        <v>267</v>
      </c>
      <c r="F34" s="104"/>
      <c r="J34" s="3" t="s">
        <v>138</v>
      </c>
    </row>
    <row r="35" spans="1:24" ht="13.5" thickBot="1" x14ac:dyDescent="0.25">
      <c r="A35" s="63"/>
      <c r="B35" s="64"/>
      <c r="C35" s="65"/>
      <c r="D35" t="s">
        <v>260</v>
      </c>
      <c r="E35" s="105" t="s">
        <v>268</v>
      </c>
      <c r="F35" s="104"/>
      <c r="J35" t="s">
        <v>139</v>
      </c>
    </row>
    <row r="36" spans="1:24" x14ac:dyDescent="0.2">
      <c r="D36" t="s">
        <v>261</v>
      </c>
      <c r="E36" s="105" t="s">
        <v>269</v>
      </c>
      <c r="F36" s="104"/>
      <c r="J36" s="3" t="s">
        <v>140</v>
      </c>
      <c r="L36" s="55" t="s">
        <v>217</v>
      </c>
      <c r="M36" s="47"/>
      <c r="N36" s="47"/>
      <c r="O36" s="47"/>
      <c r="P36" s="48"/>
    </row>
    <row r="37" spans="1:24" x14ac:dyDescent="0.2">
      <c r="D37" t="s">
        <v>255</v>
      </c>
      <c r="E37" s="105" t="s">
        <v>270</v>
      </c>
      <c r="F37" s="104"/>
      <c r="J37" t="s">
        <v>141</v>
      </c>
      <c r="L37" s="56" t="s">
        <v>218</v>
      </c>
      <c r="M37" s="50">
        <v>2133</v>
      </c>
      <c r="N37" s="50"/>
      <c r="O37" s="50"/>
      <c r="P37" s="51"/>
      <c r="X37" s="185" t="s">
        <v>389</v>
      </c>
    </row>
    <row r="38" spans="1:24" ht="13.5" thickBot="1" x14ac:dyDescent="0.25">
      <c r="D38" t="s">
        <v>254</v>
      </c>
      <c r="E38" s="106" t="s">
        <v>271</v>
      </c>
      <c r="F38" s="107"/>
      <c r="J38" t="s">
        <v>142</v>
      </c>
      <c r="L38" s="49"/>
      <c r="M38" s="50"/>
      <c r="N38" s="50"/>
      <c r="O38" s="50"/>
      <c r="P38" s="51"/>
    </row>
    <row r="39" spans="1:24" x14ac:dyDescent="0.2">
      <c r="F39" s="102"/>
      <c r="J39" t="s">
        <v>143</v>
      </c>
      <c r="L39" s="56" t="s">
        <v>219</v>
      </c>
      <c r="M39" s="57">
        <f>760*(((59-(0.00356*M37*3.28))+459.7)/518.6)^5.256</f>
        <v>587.3917421974794</v>
      </c>
      <c r="N39" s="50"/>
      <c r="O39" s="50"/>
      <c r="P39" s="51"/>
    </row>
    <row r="40" spans="1:24" ht="13.5" thickBot="1" x14ac:dyDescent="0.25">
      <c r="J40" t="s">
        <v>144</v>
      </c>
      <c r="L40" s="52" t="s">
        <v>216</v>
      </c>
      <c r="M40" s="53"/>
      <c r="N40" s="53"/>
      <c r="O40" s="53"/>
      <c r="P40" s="54"/>
    </row>
    <row r="41" spans="1:24" x14ac:dyDescent="0.2">
      <c r="J41" s="3" t="s">
        <v>145</v>
      </c>
      <c r="X41" s="185" t="s">
        <v>390</v>
      </c>
    </row>
    <row r="42" spans="1:24" ht="13.5" thickBot="1" x14ac:dyDescent="0.25">
      <c r="J42" t="s">
        <v>146</v>
      </c>
    </row>
    <row r="43" spans="1:24" x14ac:dyDescent="0.2">
      <c r="A43" s="55" t="s">
        <v>305</v>
      </c>
      <c r="B43" s="47" t="s">
        <v>96</v>
      </c>
      <c r="C43" s="116" t="s">
        <v>304</v>
      </c>
      <c r="D43" s="47"/>
      <c r="E43" s="117"/>
      <c r="F43" s="48"/>
      <c r="J43" s="3" t="s">
        <v>147</v>
      </c>
    </row>
    <row r="44" spans="1:24" x14ac:dyDescent="0.2">
      <c r="A44" s="49" t="s">
        <v>73</v>
      </c>
      <c r="B44" s="50" t="s">
        <v>101</v>
      </c>
      <c r="C44" s="50" t="s">
        <v>151</v>
      </c>
      <c r="D44" s="50"/>
      <c r="E44" s="118"/>
      <c r="F44" s="51"/>
      <c r="J44" s="3" t="s">
        <v>148</v>
      </c>
    </row>
    <row r="45" spans="1:24" x14ac:dyDescent="0.2">
      <c r="A45" s="49"/>
      <c r="B45" s="50" t="s">
        <v>160</v>
      </c>
      <c r="C45" s="50" t="s">
        <v>150</v>
      </c>
      <c r="D45" s="50"/>
      <c r="E45" s="118"/>
      <c r="F45" s="51"/>
      <c r="J45" s="3" t="s">
        <v>353</v>
      </c>
    </row>
    <row r="46" spans="1:24" ht="13.5" thickBot="1" x14ac:dyDescent="0.25">
      <c r="A46" s="119"/>
      <c r="B46" s="53" t="s">
        <v>224</v>
      </c>
      <c r="C46" s="53" t="s">
        <v>146</v>
      </c>
      <c r="D46" s="53"/>
      <c r="E46" s="120"/>
      <c r="F46" s="54"/>
      <c r="J46" t="s">
        <v>357</v>
      </c>
    </row>
    <row r="47" spans="1:24" x14ac:dyDescent="0.2">
      <c r="J47" s="3" t="s">
        <v>358</v>
      </c>
    </row>
    <row r="48" spans="1:24" x14ac:dyDescent="0.2">
      <c r="J48" t="s">
        <v>149</v>
      </c>
    </row>
    <row r="49" spans="1:10" x14ac:dyDescent="0.2">
      <c r="J49" t="s">
        <v>221</v>
      </c>
    </row>
    <row r="50" spans="1:10" x14ac:dyDescent="0.2">
      <c r="A50" s="43"/>
      <c r="B50" s="8"/>
      <c r="J50" t="s">
        <v>150</v>
      </c>
    </row>
    <row r="51" spans="1:10" x14ac:dyDescent="0.2">
      <c r="A51" s="8"/>
      <c r="B51" s="8"/>
      <c r="J51" t="s">
        <v>151</v>
      </c>
    </row>
    <row r="52" spans="1:10" x14ac:dyDescent="0.2">
      <c r="A52" s="8"/>
      <c r="B52" s="8"/>
      <c r="J52" s="3" t="s">
        <v>152</v>
      </c>
    </row>
    <row r="53" spans="1:10" x14ac:dyDescent="0.2">
      <c r="J53" t="s">
        <v>153</v>
      </c>
    </row>
    <row r="54" spans="1:10" x14ac:dyDescent="0.2">
      <c r="J54" t="s">
        <v>154</v>
      </c>
    </row>
    <row r="55" spans="1:10" x14ac:dyDescent="0.2">
      <c r="J55" t="s">
        <v>155</v>
      </c>
    </row>
    <row r="56" spans="1:10" x14ac:dyDescent="0.2">
      <c r="J56" t="s">
        <v>156</v>
      </c>
    </row>
    <row r="57" spans="1:10" x14ac:dyDescent="0.2">
      <c r="J57" t="s">
        <v>157</v>
      </c>
    </row>
    <row r="58" spans="1:10" x14ac:dyDescent="0.2">
      <c r="J58" t="s">
        <v>158</v>
      </c>
    </row>
    <row r="59" spans="1:10" x14ac:dyDescent="0.2">
      <c r="J59" t="s">
        <v>154</v>
      </c>
    </row>
    <row r="60" spans="1:10" x14ac:dyDescent="0.2">
      <c r="J60" t="s">
        <v>155</v>
      </c>
    </row>
    <row r="61" spans="1:10" x14ac:dyDescent="0.2">
      <c r="J61" t="s">
        <v>156</v>
      </c>
    </row>
    <row r="62" spans="1:10" x14ac:dyDescent="0.2">
      <c r="J62" t="s">
        <v>157</v>
      </c>
    </row>
    <row r="63" spans="1:10" x14ac:dyDescent="0.2">
      <c r="J63" t="s">
        <v>158</v>
      </c>
    </row>
    <row r="64" spans="1:10" x14ac:dyDescent="0.2">
      <c r="J64" t="s">
        <v>159</v>
      </c>
    </row>
    <row r="65" spans="10:10" x14ac:dyDescent="0.2">
      <c r="J65" s="3" t="s">
        <v>420</v>
      </c>
    </row>
  </sheetData>
  <mergeCells count="3">
    <mergeCell ref="A32:C34"/>
    <mergeCell ref="A29:C30"/>
    <mergeCell ref="A28:C28"/>
  </mergeCells>
  <hyperlinks>
    <hyperlink ref="L40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O4"/>
  <sheetViews>
    <sheetView workbookViewId="0">
      <selection activeCell="A2" sqref="A2"/>
    </sheetView>
  </sheetViews>
  <sheetFormatPr defaultColWidth="13.42578125" defaultRowHeight="12.75" x14ac:dyDescent="0.2"/>
  <cols>
    <col min="1" max="1" width="13.42578125" bestFit="1" customWidth="1"/>
    <col min="2" max="2" width="25.28515625" bestFit="1" customWidth="1"/>
    <col min="3" max="3" width="14.42578125" bestFit="1" customWidth="1"/>
    <col min="4" max="4" width="14.28515625" bestFit="1" customWidth="1"/>
    <col min="5" max="5" width="13.7109375" bestFit="1" customWidth="1"/>
    <col min="6" max="6" width="14" bestFit="1" customWidth="1"/>
    <col min="7" max="7" width="19.28515625" bestFit="1" customWidth="1"/>
    <col min="8" max="8" width="21.85546875" bestFit="1" customWidth="1"/>
    <col min="9" max="9" width="12.7109375" bestFit="1" customWidth="1"/>
    <col min="10" max="10" width="9" bestFit="1" customWidth="1"/>
    <col min="11" max="11" width="9.42578125" bestFit="1" customWidth="1"/>
    <col min="12" max="12" width="14.28515625" bestFit="1" customWidth="1"/>
    <col min="13" max="13" width="11.28515625" bestFit="1" customWidth="1"/>
    <col min="14" max="14" width="19.7109375" bestFit="1" customWidth="1"/>
    <col min="15" max="15" width="7.140625" bestFit="1" customWidth="1"/>
    <col min="16" max="16" width="4.5703125" bestFit="1" customWidth="1"/>
    <col min="17" max="17" width="16.42578125" bestFit="1" customWidth="1"/>
    <col min="18" max="18" width="4.5703125" bestFit="1" customWidth="1"/>
    <col min="19" max="19" width="8" bestFit="1" customWidth="1"/>
    <col min="20" max="20" width="10.5703125" bestFit="1" customWidth="1"/>
    <col min="21" max="21" width="19" bestFit="1" customWidth="1"/>
    <col min="22" max="22" width="13.7109375" bestFit="1" customWidth="1"/>
    <col min="23" max="23" width="10.85546875" bestFit="1" customWidth="1"/>
    <col min="24" max="24" width="17.42578125" bestFit="1" customWidth="1"/>
    <col min="25" max="25" width="16.28515625" bestFit="1" customWidth="1"/>
    <col min="26" max="26" width="18.140625" bestFit="1" customWidth="1"/>
    <col min="27" max="27" width="21.5703125" bestFit="1" customWidth="1"/>
    <col min="28" max="28" width="21.5703125" customWidth="1"/>
    <col min="29" max="29" width="18.7109375" bestFit="1" customWidth="1"/>
    <col min="30" max="30" width="17.7109375" bestFit="1" customWidth="1"/>
    <col min="31" max="31" width="17.85546875" bestFit="1" customWidth="1"/>
    <col min="32" max="32" width="22.85546875" bestFit="1" customWidth="1"/>
    <col min="33" max="33" width="22.85546875" customWidth="1"/>
    <col min="34" max="34" width="10.7109375" bestFit="1" customWidth="1"/>
    <col min="35" max="35" width="16.5703125" bestFit="1" customWidth="1"/>
    <col min="36" max="36" width="15.85546875" bestFit="1" customWidth="1"/>
    <col min="37" max="37" width="17" bestFit="1" customWidth="1"/>
    <col min="38" max="38" width="15.7109375" bestFit="1" customWidth="1"/>
    <col min="39" max="39" width="13.42578125" bestFit="1" customWidth="1"/>
    <col min="40" max="40" width="20.85546875" bestFit="1" customWidth="1"/>
    <col min="41" max="41" width="20.85546875" customWidth="1"/>
    <col min="42" max="42" width="19.7109375" customWidth="1"/>
    <col min="43" max="43" width="13.7109375" bestFit="1" customWidth="1"/>
    <col min="44" max="44" width="24.85546875" bestFit="1" customWidth="1"/>
    <col min="45" max="45" width="24.85546875" customWidth="1"/>
    <col min="46" max="46" width="18.5703125" bestFit="1" customWidth="1"/>
    <col min="47" max="47" width="17.28515625" bestFit="1" customWidth="1"/>
    <col min="48" max="48" width="23.7109375" bestFit="1" customWidth="1"/>
    <col min="49" max="49" width="23.7109375" customWidth="1"/>
    <col min="50" max="51" width="16.7109375" customWidth="1"/>
    <col min="52" max="52" width="22" bestFit="1" customWidth="1"/>
    <col min="53" max="53" width="18.7109375" bestFit="1" customWidth="1"/>
    <col min="54" max="54" width="17.7109375" bestFit="1" customWidth="1"/>
    <col min="55" max="55" width="23.5703125" bestFit="1" customWidth="1"/>
    <col min="56" max="56" width="22.85546875" bestFit="1" customWidth="1"/>
    <col min="57" max="57" width="18.7109375" bestFit="1" customWidth="1"/>
    <col min="58" max="58" width="17.7109375" bestFit="1" customWidth="1"/>
    <col min="59" max="59" width="23.5703125" bestFit="1" customWidth="1"/>
    <col min="60" max="60" width="22.85546875" bestFit="1" customWidth="1"/>
    <col min="61" max="72" width="22.85546875" customWidth="1"/>
    <col min="73" max="73" width="12" bestFit="1" customWidth="1"/>
    <col min="74" max="74" width="10.5703125" bestFit="1" customWidth="1"/>
    <col min="75" max="75" width="15" bestFit="1" customWidth="1"/>
    <col min="76" max="76" width="16" bestFit="1" customWidth="1"/>
    <col min="77" max="77" width="11.140625" bestFit="1" customWidth="1"/>
    <col min="78" max="78" width="13.28515625" bestFit="1" customWidth="1"/>
    <col min="79" max="79" width="16.28515625" bestFit="1" customWidth="1"/>
    <col min="80" max="80" width="12.140625" bestFit="1" customWidth="1"/>
    <col min="81" max="81" width="14.7109375" bestFit="1" customWidth="1"/>
    <col min="82" max="82" width="5.28515625" bestFit="1" customWidth="1"/>
    <col min="83" max="83" width="26.7109375" bestFit="1" customWidth="1"/>
    <col min="84" max="84" width="15" bestFit="1" customWidth="1"/>
    <col min="85" max="85" width="21.85546875" bestFit="1" customWidth="1"/>
    <col min="86" max="87" width="26.7109375" customWidth="1"/>
    <col min="88" max="88" width="14.28515625" bestFit="1" customWidth="1"/>
    <col min="89" max="89" width="18.140625" bestFit="1" customWidth="1"/>
    <col min="90" max="90" width="17" bestFit="1" customWidth="1"/>
    <col min="91" max="91" width="22.5703125" bestFit="1" customWidth="1"/>
  </cols>
  <sheetData>
    <row r="1" spans="1:93" s="111" customFormat="1" x14ac:dyDescent="0.2">
      <c r="A1" s="111" t="s">
        <v>161</v>
      </c>
      <c r="B1" s="111" t="s">
        <v>240</v>
      </c>
      <c r="C1" s="111" t="s">
        <v>272</v>
      </c>
      <c r="D1" s="111" t="s">
        <v>186</v>
      </c>
      <c r="E1" s="111" t="s">
        <v>187</v>
      </c>
      <c r="F1" s="111" t="s">
        <v>242</v>
      </c>
      <c r="G1" s="111" t="s">
        <v>243</v>
      </c>
      <c r="H1" s="111" t="s">
        <v>244</v>
      </c>
      <c r="I1" s="111" t="s">
        <v>273</v>
      </c>
      <c r="J1" s="111" t="s">
        <v>76</v>
      </c>
      <c r="K1" s="111" t="s">
        <v>274</v>
      </c>
      <c r="L1" s="111" t="s">
        <v>162</v>
      </c>
      <c r="M1" s="111" t="s">
        <v>275</v>
      </c>
      <c r="N1" s="111" t="s">
        <v>276</v>
      </c>
      <c r="O1" s="111" t="s">
        <v>277</v>
      </c>
      <c r="P1" s="111" t="s">
        <v>278</v>
      </c>
      <c r="Q1" s="111" t="s">
        <v>279</v>
      </c>
      <c r="R1" s="111" t="s">
        <v>280</v>
      </c>
      <c r="S1" s="111" t="s">
        <v>281</v>
      </c>
      <c r="T1" s="111" t="s">
        <v>163</v>
      </c>
      <c r="U1" s="111" t="s">
        <v>172</v>
      </c>
      <c r="V1" s="111" t="s">
        <v>164</v>
      </c>
      <c r="W1" s="111" t="s">
        <v>165</v>
      </c>
      <c r="X1" s="112" t="s">
        <v>300</v>
      </c>
      <c r="Y1" s="111" t="s">
        <v>166</v>
      </c>
      <c r="Z1" s="111" t="s">
        <v>188</v>
      </c>
      <c r="AA1" s="111" t="s">
        <v>173</v>
      </c>
      <c r="AB1" s="112" t="s">
        <v>301</v>
      </c>
      <c r="AC1" s="111" t="s">
        <v>195</v>
      </c>
      <c r="AD1" s="111" t="s">
        <v>168</v>
      </c>
      <c r="AE1" s="111" t="s">
        <v>189</v>
      </c>
      <c r="AF1" s="111" t="s">
        <v>174</v>
      </c>
      <c r="AG1" s="112" t="s">
        <v>302</v>
      </c>
      <c r="AH1" s="111" t="s">
        <v>169</v>
      </c>
      <c r="AI1" s="111" t="s">
        <v>199</v>
      </c>
      <c r="AJ1" s="111" t="s">
        <v>175</v>
      </c>
      <c r="AK1" s="112" t="s">
        <v>303</v>
      </c>
      <c r="AL1" s="111" t="s">
        <v>167</v>
      </c>
      <c r="AM1" s="111" t="s">
        <v>190</v>
      </c>
      <c r="AN1" s="111" t="s">
        <v>176</v>
      </c>
      <c r="AO1" s="112" t="s">
        <v>306</v>
      </c>
      <c r="AP1" s="111" t="s">
        <v>170</v>
      </c>
      <c r="AQ1" s="111" t="s">
        <v>191</v>
      </c>
      <c r="AR1" s="111" t="s">
        <v>177</v>
      </c>
      <c r="AS1" s="112" t="s">
        <v>307</v>
      </c>
      <c r="AT1" s="111" t="s">
        <v>171</v>
      </c>
      <c r="AU1" s="112" t="s">
        <v>349</v>
      </c>
      <c r="AV1" s="111" t="s">
        <v>178</v>
      </c>
      <c r="AW1" s="112" t="s">
        <v>413</v>
      </c>
      <c r="AX1" s="112" t="s">
        <v>414</v>
      </c>
      <c r="AY1" s="112" t="s">
        <v>415</v>
      </c>
      <c r="AZ1" s="112" t="s">
        <v>416</v>
      </c>
      <c r="BA1" s="111" t="s">
        <v>308</v>
      </c>
      <c r="BB1" s="111" t="s">
        <v>309</v>
      </c>
      <c r="BC1" s="111" t="s">
        <v>310</v>
      </c>
      <c r="BD1" s="111" t="s">
        <v>311</v>
      </c>
      <c r="BE1" s="111" t="s">
        <v>312</v>
      </c>
      <c r="BF1" s="111" t="s">
        <v>313</v>
      </c>
      <c r="BG1" s="111" t="s">
        <v>314</v>
      </c>
      <c r="BH1" s="111" t="s">
        <v>315</v>
      </c>
      <c r="BI1" s="112" t="s">
        <v>329</v>
      </c>
      <c r="BJ1" s="112" t="s">
        <v>330</v>
      </c>
      <c r="BK1" s="112" t="s">
        <v>331</v>
      </c>
      <c r="BL1" s="112" t="s">
        <v>332</v>
      </c>
      <c r="BM1" s="112" t="s">
        <v>333</v>
      </c>
      <c r="BN1" s="112" t="s">
        <v>334</v>
      </c>
      <c r="BO1" s="112" t="s">
        <v>335</v>
      </c>
      <c r="BP1" s="112" t="s">
        <v>337</v>
      </c>
      <c r="BQ1" s="112" t="s">
        <v>338</v>
      </c>
      <c r="BR1" s="112" t="s">
        <v>339</v>
      </c>
      <c r="BS1" s="112" t="s">
        <v>340</v>
      </c>
      <c r="BT1" s="112" t="s">
        <v>336</v>
      </c>
      <c r="BU1" s="111" t="s">
        <v>179</v>
      </c>
      <c r="BV1" s="111" t="s">
        <v>192</v>
      </c>
      <c r="BW1" s="111" t="s">
        <v>193</v>
      </c>
      <c r="BX1" s="111" t="s">
        <v>194</v>
      </c>
      <c r="BY1" s="111" t="s">
        <v>282</v>
      </c>
      <c r="BZ1" s="111" t="s">
        <v>283</v>
      </c>
      <c r="CA1" s="111" t="s">
        <v>284</v>
      </c>
      <c r="CB1" s="111" t="s">
        <v>285</v>
      </c>
      <c r="CC1" s="111" t="s">
        <v>286</v>
      </c>
      <c r="CD1" s="111" t="s">
        <v>287</v>
      </c>
      <c r="CE1" s="111" t="s">
        <v>288</v>
      </c>
      <c r="CF1" s="111" t="s">
        <v>289</v>
      </c>
      <c r="CG1" s="112" t="s">
        <v>342</v>
      </c>
      <c r="CH1" s="112" t="s">
        <v>343</v>
      </c>
      <c r="CI1" s="112" t="s">
        <v>346</v>
      </c>
      <c r="CJ1" s="111" t="s">
        <v>225</v>
      </c>
      <c r="CK1" s="111" t="s">
        <v>226</v>
      </c>
      <c r="CL1" s="112" t="s">
        <v>344</v>
      </c>
      <c r="CM1" s="112" t="s">
        <v>345</v>
      </c>
      <c r="CN1" s="111" t="s">
        <v>347</v>
      </c>
      <c r="CO1" s="111" t="s">
        <v>348</v>
      </c>
    </row>
    <row r="2" spans="1:93" s="8" customFormat="1" x14ac:dyDescent="0.2">
      <c r="A2" s="8" t="str">
        <f>'Field Sheet'!F4</f>
        <v/>
      </c>
      <c r="B2" s="3" t="s">
        <v>241</v>
      </c>
      <c r="C2" s="9">
        <f>'Field Sheet'!B10</f>
        <v>0</v>
      </c>
      <c r="D2" s="8" t="s">
        <v>73</v>
      </c>
      <c r="E2" s="8" t="s">
        <v>73</v>
      </c>
      <c r="F2" s="8" t="b">
        <v>1</v>
      </c>
      <c r="G2" s="8" t="s">
        <v>73</v>
      </c>
      <c r="H2" s="8" t="s">
        <v>73</v>
      </c>
      <c r="I2" s="97" t="s">
        <v>74</v>
      </c>
      <c r="J2" s="8" t="s">
        <v>73</v>
      </c>
      <c r="K2" s="8" t="s">
        <v>73</v>
      </c>
      <c r="L2" s="8">
        <f>'Field Sheet'!C15</f>
        <v>0</v>
      </c>
      <c r="M2" s="161">
        <f>IF(ISERROR(ROUND('Field Sheet'!I9,2)),"mdp",ROUND('Field Sheet'!I9,2))</f>
        <v>0</v>
      </c>
      <c r="N2" s="8">
        <f>IF(ISERROR(ROUND('Field Sheet'!I10,0)),"mdp",ROUND('Field Sheet'!I10,0))</f>
        <v>0</v>
      </c>
      <c r="O2" s="161">
        <f>IF(ISERROR(ROUND('Field Sheet'!I11,2)),"mdp",ROUND('Field Sheet'!I11,2))</f>
        <v>0</v>
      </c>
      <c r="P2" s="161">
        <f>IF(ISERROR(ROUND('Field Sheet'!I12,2)),"mdp",ROUND('Field Sheet'!I12,2))</f>
        <v>0</v>
      </c>
      <c r="Q2" s="162">
        <f>IF(ISERROR(ROUND('Field Sheet'!I13,1)),"mdp",ROUND('Field Sheet'!I13,1))</f>
        <v>0</v>
      </c>
      <c r="R2" s="161">
        <f>IF(ISERROR(ROUND('Field Sheet'!I14,2)),"mdp",ROUND('Field Sheet'!I14,2))</f>
        <v>0</v>
      </c>
      <c r="S2" s="162">
        <f>IF(ISERROR(ROUND('Field Sheet'!I15,1)),"mdp",ROUND('Field Sheet'!I15,1))</f>
        <v>0</v>
      </c>
      <c r="T2" s="8">
        <f>'Field Sheet'!I19</f>
        <v>0</v>
      </c>
      <c r="U2" s="8" t="str">
        <f>IF('Field Sheet'!B18="","",'Field Sheet'!B18)</f>
        <v/>
      </c>
      <c r="V2" s="8" t="e">
        <f>Fields!F29</f>
        <v>#N/A</v>
      </c>
      <c r="W2" s="8" t="str">
        <f>'Field Sheet'!I27</f>
        <v/>
      </c>
      <c r="X2" s="8" t="s">
        <v>73</v>
      </c>
      <c r="Y2" s="8" t="str">
        <f>IF('Field Sheet'!C29="","",'Field Sheet'!C29)</f>
        <v/>
      </c>
      <c r="Z2" s="8" t="str">
        <f>IF('Field Sheet'!F30="","",'Field Sheet'!F30)</f>
        <v/>
      </c>
      <c r="AA2" s="8" t="str">
        <f>IF('Field Sheet'!H29="","",'Field Sheet'!H29)</f>
        <v/>
      </c>
      <c r="AB2" s="8" t="str">
        <f>IF(AC2="","","SWQB Total Nutrients")</f>
        <v/>
      </c>
      <c r="AC2" s="8" t="s">
        <v>73</v>
      </c>
      <c r="AD2" s="8" t="str">
        <f>IF('Field Sheet'!C31="","",'Field Sheet'!C31)</f>
        <v/>
      </c>
      <c r="AE2" s="8" t="str">
        <f>IF('Field Sheet'!F32="","",'Field Sheet'!F32)</f>
        <v/>
      </c>
      <c r="AF2" s="8" t="str">
        <f>IF('Field Sheet'!H31="","",'Field Sheet'!H31)</f>
        <v/>
      </c>
      <c r="AG2" s="8" t="str">
        <f>IF(AH2="","","SWQB E Coli")</f>
        <v/>
      </c>
      <c r="AH2" s="8" t="str">
        <f>IF('Field Sheet'!C33="","",'Field Sheet'!C33)</f>
        <v/>
      </c>
      <c r="AI2" s="8" t="str">
        <f>IF('Field Sheet'!F34="","",'Field Sheet'!F34)</f>
        <v/>
      </c>
      <c r="AJ2" s="8" t="str">
        <f>IF('Field Sheet'!H33="","",'Field Sheet'!H33)</f>
        <v/>
      </c>
      <c r="AK2" s="8" t="str">
        <f>IF(AL2="","",VLOOKUP(Fields!A44,Fields!B44:C46,2,FALSE))</f>
        <v/>
      </c>
      <c r="AL2" s="8" t="str">
        <f>IF('Field Sheet'!C35="","",'Field Sheet'!C35)</f>
        <v/>
      </c>
      <c r="AN2" s="8" t="str">
        <f>IF('Field Sheet'!H35="","",'Field Sheet'!H35)</f>
        <v/>
      </c>
      <c r="AO2" s="8" t="str">
        <f>IF(AP2="","","SWQB Dissolved Metals")</f>
        <v/>
      </c>
      <c r="AP2" s="8" t="str">
        <f>IF('Field Sheet'!C38="","",'Field Sheet'!C38)</f>
        <v/>
      </c>
      <c r="AQ2" s="8" t="str">
        <f>IF('Field Sheet'!F39="","",'Field Sheet'!F39)</f>
        <v/>
      </c>
      <c r="AR2" s="8" t="str">
        <f>IF('Field Sheet'!H38="","",'Field Sheet'!H38)</f>
        <v/>
      </c>
      <c r="AS2" s="8" t="str">
        <f>IF(AT2="","","Total Aluminum - 10 um filter")</f>
        <v/>
      </c>
      <c r="AT2" s="8" t="str">
        <f>IF('Field Sheet'!C41="","",'Field Sheet'!C41)</f>
        <v/>
      </c>
      <c r="AU2" s="8" t="s">
        <v>73</v>
      </c>
      <c r="AV2" s="8" t="str">
        <f>IF('Field Sheet'!H41="","",'Field Sheet'!H41)</f>
        <v/>
      </c>
      <c r="AW2" s="8" t="str">
        <f>IF(AX2="","","Dissolved Organic Carbon")</f>
        <v/>
      </c>
      <c r="AX2" s="8" t="str">
        <f>IF('Field Sheet'!C43="","",'Field Sheet'!C43)</f>
        <v/>
      </c>
      <c r="AY2" s="8" t="str">
        <f>IF('Field Sheet'!F44="","",'Field Sheet'!F44)</f>
        <v/>
      </c>
      <c r="AZ2" s="8" t="str">
        <f>IF('Field Sheet'!H43="","",'Field Sheet'!H43)</f>
        <v/>
      </c>
      <c r="BA2" s="8" t="s">
        <v>73</v>
      </c>
      <c r="BB2" s="8" t="str">
        <f>IF('Field Sheet'!C45="","",'Field Sheet'!C45)</f>
        <v/>
      </c>
      <c r="BC2" s="8" t="str">
        <f>IF('Field Sheet'!F46="","",'Field Sheet'!F46)</f>
        <v/>
      </c>
      <c r="BD2" s="8" t="str">
        <f>IF('Field Sheet'!H45="","",'Field Sheet'!H45)</f>
        <v/>
      </c>
      <c r="BE2" s="8" t="s">
        <v>73</v>
      </c>
      <c r="BF2" s="8" t="str">
        <f>IF('Field Sheet'!C47="","",'Field Sheet'!C47)</f>
        <v/>
      </c>
      <c r="BG2" s="8" t="str">
        <f>IF('Field Sheet'!F48="","",'Field Sheet'!F48)</f>
        <v/>
      </c>
      <c r="BH2" s="8" t="str">
        <f>IF('Field Sheet'!H47="","",'Field Sheet'!H47)</f>
        <v/>
      </c>
      <c r="BI2" s="8" t="s">
        <v>73</v>
      </c>
      <c r="BJ2" s="8" t="str">
        <f>IF('Field Sheet'!M10="","",'Field Sheet'!M10)</f>
        <v/>
      </c>
      <c r="BK2" s="8" t="str">
        <f>IF('Field Sheet'!P11="","",'Field Sheet'!P11)</f>
        <v/>
      </c>
      <c r="BL2" s="8" t="str">
        <f>IF('Field Sheet'!R10="","",'Field Sheet'!R10)</f>
        <v/>
      </c>
      <c r="BM2" s="8" t="s">
        <v>73</v>
      </c>
      <c r="BN2" s="8" t="str">
        <f>IF('Field Sheet'!M12="","",'Field Sheet'!M12)</f>
        <v/>
      </c>
      <c r="BO2" s="8" t="str">
        <f>IF('Field Sheet'!P13="","",'Field Sheet'!P13)</f>
        <v/>
      </c>
      <c r="BP2" s="8" t="str">
        <f>IF('Field Sheet'!R12="","",'Field Sheet'!R12)</f>
        <v/>
      </c>
      <c r="BQ2" s="8" t="s">
        <v>73</v>
      </c>
      <c r="BR2" s="8" t="str">
        <f>IF('Field Sheet'!M14="","",'Field Sheet'!M14)</f>
        <v/>
      </c>
      <c r="BS2" s="8" t="str">
        <f>IF('Field Sheet'!P15="","",'Field Sheet'!P15)</f>
        <v/>
      </c>
      <c r="BT2" s="8" t="str">
        <f>IF('Field Sheet'!R14="","",'Field Sheet'!R14)</f>
        <v/>
      </c>
      <c r="BU2" s="8" t="s">
        <v>73</v>
      </c>
      <c r="BV2" s="8" t="str">
        <f>IF('Field Sheet'!Q27="","",'Field Sheet'!Q27)</f>
        <v/>
      </c>
      <c r="BW2" s="8" t="str">
        <f>IF('Field Sheet'!K27="","",'Field Sheet'!K27)</f>
        <v/>
      </c>
      <c r="BX2" s="8" t="str">
        <f>IF('Field Sheet'!M50="","",'Field Sheet'!M50)</f>
        <v/>
      </c>
      <c r="BY2" s="43"/>
      <c r="BZ2" s="43"/>
      <c r="CA2" s="43"/>
      <c r="CB2" s="43"/>
      <c r="CC2" s="43"/>
      <c r="CD2" s="43"/>
      <c r="CE2" s="43"/>
      <c r="CG2" s="43"/>
      <c r="CH2" s="43"/>
      <c r="CI2" s="43"/>
      <c r="CJ2" s="43"/>
      <c r="CK2" s="43"/>
      <c r="CL2" s="43"/>
      <c r="CM2" s="43"/>
    </row>
    <row r="4" spans="1:93" x14ac:dyDescent="0.2">
      <c r="A4" s="83"/>
      <c r="B4" s="84"/>
      <c r="C4" s="83"/>
      <c r="D4" s="83"/>
      <c r="E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4"/>
      <c r="AC4" s="83"/>
      <c r="AD4" s="83"/>
      <c r="AE4" s="83"/>
      <c r="AF4" s="83"/>
      <c r="AG4" s="84"/>
      <c r="AH4" s="83"/>
      <c r="AI4" s="83"/>
      <c r="AJ4" s="83"/>
      <c r="AK4" s="83"/>
      <c r="AL4" s="83"/>
      <c r="AM4" s="83"/>
      <c r="AN4" s="83"/>
      <c r="AO4" s="84"/>
      <c r="AP4" s="83"/>
      <c r="AQ4" s="83"/>
      <c r="AR4" s="83"/>
      <c r="AS4" s="84"/>
      <c r="AT4" s="83"/>
      <c r="AU4" s="84"/>
      <c r="AV4" s="83"/>
      <c r="AW4" s="84"/>
      <c r="AX4" s="83"/>
      <c r="AY4" s="84"/>
      <c r="AZ4" s="83"/>
      <c r="BA4" s="83"/>
      <c r="BB4" s="83"/>
      <c r="BC4" s="83"/>
      <c r="BD4" s="83"/>
      <c r="BE4" s="83"/>
      <c r="BF4" s="83"/>
      <c r="BG4" s="83"/>
      <c r="BH4" s="83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3"/>
      <c r="BV4" s="83"/>
      <c r="BW4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Field Sheet</vt:lpstr>
      <vt:lpstr>Station_List</vt:lpstr>
      <vt:lpstr>Fields</vt:lpstr>
      <vt:lpstr>Output</vt:lpstr>
      <vt:lpstr>'Field Sheet'!Print_Area</vt:lpstr>
    </vt:vector>
  </TitlesOfParts>
  <Company>New Mexico Environment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Kristopher.Barrios@state.nm.us</dc:creator>
  <cp:lastModifiedBy>Miguel Montoya</cp:lastModifiedBy>
  <cp:lastPrinted>2017-04-06T17:56:36Z</cp:lastPrinted>
  <dcterms:created xsi:type="dcterms:W3CDTF">2016-01-22T20:01:51Z</dcterms:created>
  <dcterms:modified xsi:type="dcterms:W3CDTF">2022-06-29T17:54:21Z</dcterms:modified>
</cp:coreProperties>
</file>