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 codeName="{AE6600E7-7A62-396C-DE95-9942FA9DD81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guel.montoya\Documents\"/>
    </mc:Choice>
  </mc:AlternateContent>
  <xr:revisionPtr revIDLastSave="0" documentId="13_ncr:1_{2F7EF32A-8FF4-41B6-956A-1DA0B5A155CE}" xr6:coauthVersionLast="47" xr6:coauthVersionMax="47" xr10:uidLastSave="{00000000-0000-0000-0000-000000000000}"/>
  <bookViews>
    <workbookView xWindow="-120" yWindow="-120" windowWidth="25440" windowHeight="15390" firstSheet="8" activeTab="9" xr2:uid="{00000000-000D-0000-FFFF-FFFF00000000}"/>
  </bookViews>
  <sheets>
    <sheet name="Instructions" sheetId="2" state="hidden" r:id="rId1"/>
    <sheet name="LISTS" sheetId="13" state="hidden" r:id="rId2"/>
    <sheet name="Combined_Data" sheetId="22" state="hidden" r:id="rId3"/>
    <sheet name="TDS-TSS" sheetId="1" state="hidden" r:id="rId4"/>
    <sheet name="TDS-TSS-IONS" sheetId="14" state="hidden" r:id="rId5"/>
    <sheet name="MAS Anions" sheetId="39" state="hidden" r:id="rId6"/>
    <sheet name="NUTS-LOW" sheetId="15" state="hidden" r:id="rId7"/>
    <sheet name="NUTS" sheetId="16" state="hidden" r:id="rId8"/>
    <sheet name="BACTERIA RECORD SHEET" sheetId="31" r:id="rId9"/>
    <sheet name="Bacteria File Upload" sheetId="34" r:id="rId10"/>
    <sheet name="METALS+AL" sheetId="18" state="hidden" r:id="rId11"/>
    <sheet name="METALS" sheetId="23" state="hidden" r:id="rId12"/>
    <sheet name="AL-IND" sheetId="17" state="hidden" r:id="rId13"/>
    <sheet name="DISS-METALS" sheetId="20" state="hidden" r:id="rId14"/>
    <sheet name="METALS-FULL" sheetId="40" state="hidden" r:id="rId15"/>
    <sheet name="8260" sheetId="25" state="hidden" r:id="rId16"/>
    <sheet name="8270" sheetId="26" state="hidden" r:id="rId17"/>
    <sheet name="DOC" sheetId="27" state="hidden" r:id="rId18"/>
    <sheet name="Other2" sheetId="28" state="hidden" r:id="rId19"/>
    <sheet name="Other3" sheetId="35" state="hidden" r:id="rId20"/>
    <sheet name="Other4" sheetId="36" state="hidden" r:id="rId21"/>
    <sheet name="Other5" sheetId="37" state="hidden" r:id="rId22"/>
    <sheet name="Other6" sheetId="38" state="hidden" r:id="rId23"/>
    <sheet name="CA+MG" sheetId="19" state="hidden" r:id="rId24"/>
    <sheet name="CYANIDE" sheetId="21" state="hidden" r:id="rId25"/>
    <sheet name="Table" sheetId="33" r:id="rId26"/>
  </sheets>
  <definedNames>
    <definedName name="_xlnm.Print_Area" localSheetId="8">'BACTERIA RECORD SHEET'!$A:$M</definedName>
    <definedName name="_xlnm.Print_Area" localSheetId="6">'NUTS-LOW'!$A:$L</definedName>
    <definedName name="_xlnm.Print_Titles" localSheetId="15">'8260'!$1:$8</definedName>
    <definedName name="_xlnm.Print_Titles" localSheetId="16">'8270'!$1:$8</definedName>
    <definedName name="_xlnm.Print_Titles" localSheetId="12">'AL-IND'!$1:$8</definedName>
    <definedName name="_xlnm.Print_Titles" localSheetId="8">'BACTERIA RECORD SHEET'!$1:$4</definedName>
    <definedName name="_xlnm.Print_Titles" localSheetId="23">'CA+MG'!$1:$8</definedName>
    <definedName name="_xlnm.Print_Titles" localSheetId="24">CYANIDE!$1:$8</definedName>
    <definedName name="_xlnm.Print_Titles" localSheetId="13">'DISS-METALS'!$1:$8</definedName>
    <definedName name="_xlnm.Print_Titles" localSheetId="17">DOC!$1:$8</definedName>
    <definedName name="_xlnm.Print_Titles" localSheetId="5">'MAS Anions'!$1:$8</definedName>
    <definedName name="_xlnm.Print_Titles" localSheetId="11">METALS!$1:$8</definedName>
    <definedName name="_xlnm.Print_Titles" localSheetId="10">'METALS+AL'!$1:$8</definedName>
    <definedName name="_xlnm.Print_Titles" localSheetId="14">'METALS-FULL'!$1:$8</definedName>
    <definedName name="_xlnm.Print_Titles" localSheetId="7">NUTS!$1:$8</definedName>
    <definedName name="_xlnm.Print_Titles" localSheetId="6">'NUTS-LOW'!$1:$8</definedName>
    <definedName name="_xlnm.Print_Titles" localSheetId="18">Other2!$1:$8</definedName>
    <definedName name="_xlnm.Print_Titles" localSheetId="19">Other3!$1:$8</definedName>
    <definedName name="_xlnm.Print_Titles" localSheetId="20">Other4!$1:$8</definedName>
    <definedName name="_xlnm.Print_Titles" localSheetId="21">Other5!$1:$8</definedName>
    <definedName name="_xlnm.Print_Titles" localSheetId="22">Other6!$1:$8</definedName>
    <definedName name="_xlnm.Print_Titles" localSheetId="3">'TDS-TSS'!$1:$8</definedName>
    <definedName name="_xlnm.Print_Titles" localSheetId="4">'TDS-TSS-IONS'!$1:$8</definedName>
    <definedName name="TSS_TDS_Header">'TDS-TSS'!$A$1:$L$7</definedName>
  </definedNames>
  <calcPr calcId="191029"/>
  <pivotCaches>
    <pivotCache cacheId="1" r:id="rId2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2" i="34" l="1"/>
  <c r="P22" i="34"/>
  <c r="N22" i="34"/>
  <c r="M22" i="34"/>
  <c r="K22" i="34"/>
  <c r="J22" i="34"/>
  <c r="I22" i="34"/>
  <c r="H22" i="34"/>
  <c r="G22" i="34"/>
  <c r="F22" i="34"/>
  <c r="E22" i="34"/>
  <c r="Q21" i="34"/>
  <c r="P21" i="34"/>
  <c r="N21" i="34"/>
  <c r="M21" i="34"/>
  <c r="K21" i="34"/>
  <c r="J21" i="34"/>
  <c r="I21" i="34"/>
  <c r="H21" i="34"/>
  <c r="G21" i="34"/>
  <c r="F21" i="34"/>
  <c r="E21" i="34"/>
  <c r="Q20" i="34"/>
  <c r="P20" i="34"/>
  <c r="N20" i="34"/>
  <c r="M20" i="34"/>
  <c r="K20" i="34"/>
  <c r="J20" i="34"/>
  <c r="I20" i="34"/>
  <c r="H20" i="34"/>
  <c r="G20" i="34"/>
  <c r="F20" i="34"/>
  <c r="E20" i="34"/>
  <c r="Q19" i="34"/>
  <c r="P19" i="34"/>
  <c r="N19" i="34"/>
  <c r="M19" i="34"/>
  <c r="K19" i="34"/>
  <c r="J19" i="34"/>
  <c r="I19" i="34"/>
  <c r="H19" i="34"/>
  <c r="G19" i="34"/>
  <c r="F19" i="34"/>
  <c r="E19" i="34"/>
  <c r="Q18" i="34"/>
  <c r="P18" i="34"/>
  <c r="N18" i="34"/>
  <c r="M18" i="34"/>
  <c r="K18" i="34"/>
  <c r="J18" i="34"/>
  <c r="I18" i="34"/>
  <c r="H18" i="34"/>
  <c r="G18" i="34"/>
  <c r="F18" i="34"/>
  <c r="E18" i="34"/>
  <c r="Q17" i="34"/>
  <c r="P17" i="34"/>
  <c r="N17" i="34"/>
  <c r="M17" i="34"/>
  <c r="K17" i="34"/>
  <c r="J17" i="34"/>
  <c r="I17" i="34"/>
  <c r="H17" i="34"/>
  <c r="G17" i="34"/>
  <c r="F17" i="34"/>
  <c r="E17" i="34"/>
  <c r="P16" i="34"/>
  <c r="N16" i="34"/>
  <c r="M16" i="34"/>
  <c r="K16" i="34"/>
  <c r="J16" i="34"/>
  <c r="I16" i="34"/>
  <c r="H16" i="34"/>
  <c r="G16" i="34"/>
  <c r="F16" i="34"/>
  <c r="E16" i="34"/>
  <c r="Q15" i="34"/>
  <c r="P15" i="34"/>
  <c r="N15" i="34"/>
  <c r="M15" i="34"/>
  <c r="K15" i="34"/>
  <c r="J15" i="34"/>
  <c r="I15" i="34"/>
  <c r="H15" i="34"/>
  <c r="G15" i="34"/>
  <c r="F15" i="34"/>
  <c r="E15" i="34"/>
  <c r="Q14" i="34"/>
  <c r="P14" i="34"/>
  <c r="N14" i="34"/>
  <c r="M14" i="34"/>
  <c r="K14" i="34"/>
  <c r="J14" i="34"/>
  <c r="I14" i="34"/>
  <c r="H14" i="34"/>
  <c r="G14" i="34"/>
  <c r="F14" i="34"/>
  <c r="E14" i="34"/>
  <c r="Q13" i="34"/>
  <c r="P13" i="34"/>
  <c r="N13" i="34"/>
  <c r="M13" i="34"/>
  <c r="K13" i="34"/>
  <c r="J13" i="34"/>
  <c r="I13" i="34"/>
  <c r="H13" i="34"/>
  <c r="G13" i="34"/>
  <c r="F13" i="34"/>
  <c r="E13" i="34"/>
  <c r="Q12" i="34"/>
  <c r="P12" i="34"/>
  <c r="N12" i="34"/>
  <c r="M12" i="34"/>
  <c r="K12" i="34"/>
  <c r="J12" i="34"/>
  <c r="I12" i="34"/>
  <c r="H12" i="34"/>
  <c r="G12" i="34"/>
  <c r="F12" i="34"/>
  <c r="E12" i="34"/>
  <c r="Q11" i="34"/>
  <c r="P11" i="34"/>
  <c r="N11" i="34"/>
  <c r="M11" i="34"/>
  <c r="K11" i="34"/>
  <c r="J11" i="34"/>
  <c r="I11" i="34"/>
  <c r="H11" i="34"/>
  <c r="G11" i="34"/>
  <c r="F11" i="34"/>
  <c r="E11" i="34"/>
  <c r="Q10" i="34"/>
  <c r="P10" i="34"/>
  <c r="N10" i="34"/>
  <c r="M10" i="34"/>
  <c r="K10" i="34"/>
  <c r="J10" i="34"/>
  <c r="I10" i="34"/>
  <c r="H10" i="34"/>
  <c r="G10" i="34"/>
  <c r="F10" i="34"/>
  <c r="E10" i="34"/>
  <c r="Q9" i="34"/>
  <c r="P9" i="34"/>
  <c r="N9" i="34"/>
  <c r="M9" i="34"/>
  <c r="K9" i="34"/>
  <c r="J9" i="34"/>
  <c r="I9" i="34"/>
  <c r="H9" i="34"/>
  <c r="G9" i="34"/>
  <c r="F9" i="34"/>
  <c r="E9" i="34"/>
  <c r="Q8" i="34"/>
  <c r="P8" i="34"/>
  <c r="N8" i="34"/>
  <c r="M8" i="34"/>
  <c r="K8" i="34"/>
  <c r="J8" i="34"/>
  <c r="I8" i="34"/>
  <c r="H8" i="34"/>
  <c r="G8" i="34"/>
  <c r="F8" i="34"/>
  <c r="E8" i="34"/>
  <c r="Q7" i="34"/>
  <c r="P7" i="34"/>
  <c r="N7" i="34"/>
  <c r="M7" i="34"/>
  <c r="K7" i="34"/>
  <c r="J7" i="34"/>
  <c r="I7" i="34"/>
  <c r="H7" i="34"/>
  <c r="G7" i="34"/>
  <c r="F7" i="34"/>
  <c r="E7" i="34"/>
  <c r="Q6" i="34"/>
  <c r="P6" i="34"/>
  <c r="N6" i="34"/>
  <c r="M6" i="34"/>
  <c r="K6" i="34"/>
  <c r="J6" i="34"/>
  <c r="I6" i="34"/>
  <c r="H6" i="34"/>
  <c r="G6" i="34"/>
  <c r="F6" i="34"/>
  <c r="E6" i="34"/>
  <c r="Q5" i="34"/>
  <c r="P5" i="34"/>
  <c r="N5" i="34"/>
  <c r="M5" i="34"/>
  <c r="K5" i="34"/>
  <c r="J5" i="34"/>
  <c r="I5" i="34"/>
  <c r="H5" i="34"/>
  <c r="G5" i="34"/>
  <c r="F5" i="34"/>
  <c r="E5" i="34"/>
  <c r="Q4" i="34"/>
  <c r="P4" i="34"/>
  <c r="N4" i="34"/>
  <c r="M4" i="34"/>
  <c r="K4" i="34"/>
  <c r="J4" i="34"/>
  <c r="I4" i="34"/>
  <c r="H4" i="34"/>
  <c r="G4" i="34"/>
  <c r="F4" i="34"/>
  <c r="E4" i="34"/>
  <c r="P3" i="34"/>
  <c r="N3" i="34"/>
  <c r="M3" i="34"/>
  <c r="K3" i="34"/>
  <c r="J3" i="34"/>
  <c r="I3" i="34"/>
  <c r="H3" i="34"/>
  <c r="G3" i="34"/>
  <c r="F3" i="34"/>
  <c r="E3" i="34"/>
  <c r="C22" i="34"/>
  <c r="C21" i="34"/>
  <c r="C20" i="34"/>
  <c r="C19" i="34"/>
  <c r="C18" i="34"/>
  <c r="C17" i="34"/>
  <c r="C16" i="34"/>
  <c r="C15" i="34"/>
  <c r="C14" i="34"/>
  <c r="C13" i="34"/>
  <c r="C12" i="34"/>
  <c r="C11" i="34"/>
  <c r="C10" i="34"/>
  <c r="C9" i="34"/>
  <c r="C8" i="34"/>
  <c r="C7" i="34"/>
  <c r="C6" i="34"/>
  <c r="C5" i="34"/>
  <c r="C4" i="34"/>
  <c r="C3" i="34"/>
  <c r="P2" i="34"/>
  <c r="N2" i="34"/>
  <c r="M2" i="34"/>
  <c r="K2" i="34"/>
  <c r="J2" i="34"/>
  <c r="I2" i="34"/>
  <c r="H2" i="34"/>
  <c r="G2" i="34"/>
  <c r="F2" i="34"/>
  <c r="E2" i="34"/>
  <c r="C2" i="34"/>
  <c r="Q25" i="31"/>
  <c r="P25" i="31"/>
  <c r="O25" i="31"/>
  <c r="N25" i="31"/>
  <c r="Q24" i="31"/>
  <c r="P24" i="31"/>
  <c r="O24" i="31"/>
  <c r="N24" i="31"/>
  <c r="Q23" i="31"/>
  <c r="P23" i="31"/>
  <c r="O23" i="31"/>
  <c r="N23" i="31"/>
  <c r="Q22" i="31"/>
  <c r="P22" i="31"/>
  <c r="O22" i="31"/>
  <c r="N22" i="31"/>
  <c r="Q21" i="31"/>
  <c r="P21" i="31"/>
  <c r="O21" i="31"/>
  <c r="N21" i="31"/>
  <c r="Q20" i="31"/>
  <c r="P20" i="31"/>
  <c r="O20" i="31"/>
  <c r="N20" i="31"/>
  <c r="Q19" i="31"/>
  <c r="P19" i="31"/>
  <c r="O19" i="31"/>
  <c r="N19" i="31"/>
  <c r="Q18" i="31"/>
  <c r="P18" i="31"/>
  <c r="O18" i="31"/>
  <c r="N18" i="31"/>
  <c r="Q17" i="31"/>
  <c r="P17" i="31"/>
  <c r="O17" i="31"/>
  <c r="N17" i="31"/>
  <c r="Q16" i="31"/>
  <c r="P16" i="31"/>
  <c r="O16" i="31"/>
  <c r="N16" i="31"/>
  <c r="Q15" i="31"/>
  <c r="P15" i="31"/>
  <c r="O15" i="31"/>
  <c r="N15" i="31"/>
  <c r="Q14" i="31"/>
  <c r="P14" i="31"/>
  <c r="O14" i="31"/>
  <c r="N14" i="31"/>
  <c r="Q13" i="31"/>
  <c r="P13" i="31"/>
  <c r="O13" i="31"/>
  <c r="N13" i="31"/>
  <c r="Q12" i="31"/>
  <c r="P12" i="31"/>
  <c r="O12" i="31"/>
  <c r="N12" i="31"/>
  <c r="Q11" i="31"/>
  <c r="P11" i="31"/>
  <c r="O11" i="31"/>
  <c r="N11" i="31"/>
  <c r="Q10" i="31"/>
  <c r="P10" i="31"/>
  <c r="O10" i="31"/>
  <c r="N10" i="31"/>
  <c r="Q9" i="31"/>
  <c r="P9" i="31"/>
  <c r="O9" i="31"/>
  <c r="N9" i="31"/>
  <c r="Q8" i="31"/>
  <c r="P8" i="31"/>
  <c r="O8" i="31"/>
  <c r="N8" i="31"/>
  <c r="Q7" i="31"/>
  <c r="P7" i="31"/>
  <c r="O7" i="31"/>
  <c r="N7" i="31"/>
  <c r="Q6" i="31"/>
  <c r="P6" i="31"/>
  <c r="O6" i="31"/>
  <c r="N6" i="31"/>
  <c r="Q5" i="31"/>
  <c r="P5" i="31"/>
  <c r="O5" i="31"/>
  <c r="N5" i="31"/>
  <c r="H6" i="40"/>
  <c r="B6" i="40"/>
  <c r="B5" i="40"/>
  <c r="C1" i="40"/>
  <c r="H6" i="39" l="1"/>
  <c r="B6" i="39"/>
  <c r="B5" i="39"/>
  <c r="C1" i="39"/>
  <c r="C1" i="20" l="1"/>
  <c r="B6" i="20"/>
  <c r="B5" i="20"/>
  <c r="H6" i="38" l="1"/>
  <c r="B6" i="38"/>
  <c r="B5" i="38"/>
  <c r="C1" i="38"/>
  <c r="H6" i="37"/>
  <c r="B6" i="37"/>
  <c r="B5" i="37"/>
  <c r="C1" i="37"/>
  <c r="H6" i="36"/>
  <c r="B6" i="36"/>
  <c r="B5" i="36"/>
  <c r="C1" i="36"/>
  <c r="H6" i="35" l="1"/>
  <c r="B6" i="35"/>
  <c r="B5" i="35"/>
  <c r="C1" i="35"/>
  <c r="B6" i="26" l="1"/>
  <c r="B6" i="25"/>
  <c r="B6" i="17"/>
  <c r="B6" i="23"/>
  <c r="B6" i="18"/>
  <c r="C3" i="31"/>
  <c r="B6" i="16"/>
  <c r="B6" i="15"/>
  <c r="B6" i="14"/>
  <c r="B6" i="1"/>
  <c r="B5" i="14" l="1"/>
  <c r="A172" i="33" l="1"/>
  <c r="B171" i="33"/>
  <c r="A169" i="33"/>
  <c r="B168" i="33"/>
  <c r="A166" i="33"/>
  <c r="B165" i="33"/>
  <c r="A163" i="33"/>
  <c r="B162" i="33"/>
  <c r="A160" i="33"/>
  <c r="B159" i="33"/>
  <c r="A157" i="33"/>
  <c r="B156" i="33"/>
  <c r="A154" i="33"/>
  <c r="B153" i="33"/>
  <c r="A151" i="33"/>
  <c r="B150" i="33"/>
  <c r="A148" i="33"/>
  <c r="B147" i="33"/>
  <c r="A145" i="33"/>
  <c r="B144" i="33"/>
  <c r="A142" i="33"/>
  <c r="B141" i="33"/>
  <c r="A139" i="33"/>
  <c r="B138" i="33"/>
  <c r="A136" i="33"/>
  <c r="B135" i="33"/>
  <c r="A133" i="33"/>
  <c r="B132" i="33"/>
  <c r="A130" i="33"/>
  <c r="B129" i="33"/>
  <c r="A127" i="33"/>
  <c r="B126" i="33"/>
  <c r="A124" i="33"/>
  <c r="B123" i="33"/>
  <c r="A121" i="33"/>
  <c r="B120" i="33"/>
  <c r="A118" i="33"/>
  <c r="B117" i="33"/>
  <c r="A115" i="33"/>
  <c r="B114" i="33"/>
  <c r="A112" i="33"/>
  <c r="B111" i="33"/>
  <c r="A109" i="33"/>
  <c r="B108" i="33"/>
  <c r="A106" i="33"/>
  <c r="B105" i="33"/>
  <c r="A103" i="33"/>
  <c r="B102" i="33"/>
  <c r="A100" i="33"/>
  <c r="B99" i="33"/>
  <c r="A97" i="33"/>
  <c r="E16" i="33" s="1"/>
  <c r="B96" i="33"/>
  <c r="A94" i="33"/>
  <c r="B93" i="33"/>
  <c r="A91" i="33"/>
  <c r="B90" i="33"/>
  <c r="A88" i="33"/>
  <c r="B87" i="33"/>
  <c r="A85" i="33"/>
  <c r="B84" i="33"/>
  <c r="A82" i="33"/>
  <c r="B81" i="33"/>
  <c r="A79" i="33"/>
  <c r="B78" i="33"/>
  <c r="A76" i="33"/>
  <c r="B75" i="33"/>
  <c r="A73" i="33"/>
  <c r="B72" i="33"/>
  <c r="A70" i="33"/>
  <c r="B69" i="33"/>
  <c r="A67" i="33"/>
  <c r="B66" i="33"/>
  <c r="A64" i="33"/>
  <c r="B63" i="33"/>
  <c r="A61" i="33"/>
  <c r="B60" i="33"/>
  <c r="A58" i="33"/>
  <c r="B57" i="33"/>
  <c r="A55" i="33"/>
  <c r="B54" i="33"/>
  <c r="A52" i="33"/>
  <c r="B51" i="33"/>
  <c r="A49" i="33"/>
  <c r="B48" i="33"/>
  <c r="A46" i="33"/>
  <c r="B45" i="33"/>
  <c r="A43" i="33"/>
  <c r="B42" i="33"/>
  <c r="A40" i="33"/>
  <c r="B39" i="33"/>
  <c r="A37" i="33"/>
  <c r="B36" i="33"/>
  <c r="A34" i="33"/>
  <c r="B33" i="33"/>
  <c r="A31" i="33"/>
  <c r="B30" i="33"/>
  <c r="A28" i="33"/>
  <c r="B27" i="33"/>
  <c r="A25" i="33"/>
  <c r="B24" i="33"/>
  <c r="C17" i="33"/>
  <c r="C16" i="33"/>
  <c r="D16" i="33" l="1"/>
  <c r="D17" i="33"/>
  <c r="E17" i="33"/>
  <c r="B5" i="21" l="1"/>
  <c r="B5" i="19"/>
  <c r="B5" i="28"/>
  <c r="B5" i="27"/>
  <c r="B5" i="26"/>
  <c r="B5" i="25"/>
  <c r="B5" i="17"/>
  <c r="B5" i="23"/>
  <c r="B5" i="18"/>
  <c r="B5" i="16"/>
  <c r="B5" i="15"/>
  <c r="B5" i="1"/>
  <c r="I3" i="31" l="1"/>
  <c r="H6" i="28" l="1"/>
  <c r="B6" i="28"/>
  <c r="C1" i="28"/>
  <c r="H6" i="27"/>
  <c r="B6" i="27"/>
  <c r="C1" i="27"/>
  <c r="H6" i="26" l="1"/>
  <c r="C1" i="26"/>
  <c r="H6" i="25"/>
  <c r="C1" i="25"/>
  <c r="A20" i="2" l="1"/>
  <c r="A21" i="2" s="1"/>
  <c r="A22" i="2" s="1"/>
  <c r="A23" i="2" s="1"/>
  <c r="H6" i="23"/>
  <c r="C1" i="23"/>
  <c r="H6" i="21" l="1"/>
  <c r="B6" i="21"/>
  <c r="C1" i="21"/>
  <c r="H6" i="19"/>
  <c r="B6" i="19"/>
  <c r="C1" i="19"/>
  <c r="H6" i="18"/>
  <c r="C1" i="18"/>
  <c r="H6" i="17"/>
  <c r="C1" i="17"/>
  <c r="H6" i="16"/>
  <c r="C1" i="16"/>
  <c r="H6" i="15"/>
  <c r="C1" i="15"/>
  <c r="H6" i="14"/>
  <c r="C1" i="14"/>
  <c r="H6" i="1"/>
  <c r="C1" i="1"/>
</calcChain>
</file>

<file path=xl/sharedStrings.xml><?xml version="1.0" encoding="utf-8"?>
<sst xmlns="http://schemas.openxmlformats.org/spreadsheetml/2006/main" count="894" uniqueCount="270">
  <si>
    <r>
      <rPr>
        <b/>
        <sz val="10"/>
        <rFont val="Tahoma"/>
        <family val="2"/>
      </rPr>
      <t>Temp on receipt</t>
    </r>
  </si>
  <si>
    <r>
      <rPr>
        <b/>
        <sz val="10"/>
        <rFont val="Tahoma"/>
        <family val="2"/>
      </rPr>
      <t>SLD ID</t>
    </r>
  </si>
  <si>
    <r>
      <rPr>
        <b/>
        <sz val="10"/>
        <rFont val="Tahoma"/>
        <family val="2"/>
      </rPr>
      <t>Conductivity</t>
    </r>
  </si>
  <si>
    <r>
      <rPr>
        <b/>
        <sz val="10"/>
        <rFont val="Tahoma"/>
        <family val="2"/>
      </rPr>
      <t>Collection Time</t>
    </r>
  </si>
  <si>
    <r>
      <rPr>
        <b/>
        <sz val="10"/>
        <rFont val="Tahoma"/>
        <family val="2"/>
      </rPr>
      <t>Collection Date</t>
    </r>
  </si>
  <si>
    <r>
      <rPr>
        <b/>
        <sz val="10"/>
        <rFont val="Tahoma"/>
        <family val="2"/>
      </rPr>
      <t>RID</t>
    </r>
  </si>
  <si>
    <t>Test Description:</t>
  </si>
  <si>
    <t>2. Chloride-Sulfate (EPA 300.0 Part A Anions – Chloride – Sulfate)</t>
  </si>
  <si>
    <t>1. TDS &amp; TSS (SM 2540C Total Dissolved Solids, SM 2540D Total Suspended Solids)</t>
  </si>
  <si>
    <t>TDS &amp; TSS (SM 2540C Total Dissolved Solids, SM 2540D Total Suspended Solids)</t>
  </si>
  <si>
    <t>Survey:</t>
  </si>
  <si>
    <t>Submitter Code:</t>
  </si>
  <si>
    <t>Submitter:</t>
  </si>
  <si>
    <t>Fax:</t>
  </si>
  <si>
    <t>User Code:</t>
  </si>
  <si>
    <t>Collector’s Name:</t>
  </si>
  <si>
    <t>Sample Type:</t>
  </si>
  <si>
    <t>Phone:</t>
  </si>
  <si>
    <t>NMED-SWQB</t>
  </si>
  <si>
    <t>Collector's Name:</t>
  </si>
  <si>
    <t>Collector's Phone:</t>
  </si>
  <si>
    <t>505-827-0160</t>
  </si>
  <si>
    <t>Location (Survey):</t>
  </si>
  <si>
    <t>Nutrients, Low (EPA 353.2 Nitrate + Nitrite, 350.1 Ammonia, 351.2 TKN, 365.1 Phosphate - Low Concentration)</t>
  </si>
  <si>
    <t>Nutrients (EPA 353.2 Nitrate + Nitrite, 350.1 Ammonia, 351.2 TKN, 365.4 Phosphate Total)</t>
  </si>
  <si>
    <t>Water, Non-Filtered</t>
  </si>
  <si>
    <t>Aluminum - Individual metal analysis (EPA 200.7 ICP-OES/200.8 ICP-MS): Al*</t>
  </si>
  <si>
    <t>Water, Filtered</t>
  </si>
  <si>
    <t xml:space="preserve">Calcium &amp; Magnesium, for hardness (EPA 200.7 ICP-OES): Ca Mg </t>
  </si>
  <si>
    <t>Cyanide, Total (EPA 335.4 Total Cyanide)</t>
  </si>
  <si>
    <t>Station_ID</t>
  </si>
  <si>
    <t>Sonde_ID</t>
  </si>
  <si>
    <t>Recal_Pressure</t>
  </si>
  <si>
    <t>DO_Charge</t>
  </si>
  <si>
    <t>Sampling_Comments</t>
  </si>
  <si>
    <t>Flow_Condition</t>
  </si>
  <si>
    <t>RIDs_Count</t>
  </si>
  <si>
    <t>Physical/Ions_RID</t>
  </si>
  <si>
    <t>Physical/Ions_Comment</t>
  </si>
  <si>
    <t>Total_Nutrients_Comment</t>
  </si>
  <si>
    <t>Total_Nutrients_RID</t>
  </si>
  <si>
    <t>E._coli_RID</t>
  </si>
  <si>
    <t>E._coli_Comment</t>
  </si>
  <si>
    <t>Total_Metals_RID</t>
  </si>
  <si>
    <t>Total_Metals_Comment</t>
  </si>
  <si>
    <t>Dissolved_Metals_Comment</t>
  </si>
  <si>
    <t>Dissolved_Metals_RID</t>
  </si>
  <si>
    <t>Total_Aluminum_RID</t>
  </si>
  <si>
    <t>Total_Aluminum_Comment</t>
  </si>
  <si>
    <t>Staff1</t>
  </si>
  <si>
    <t>Staff2</t>
  </si>
  <si>
    <t>Physical_Blank_RID</t>
  </si>
  <si>
    <t>Nurients_Blank_RID</t>
  </si>
  <si>
    <t>TM_Blank_RID</t>
  </si>
  <si>
    <t>DM_Blank_RID</t>
  </si>
  <si>
    <t>Flow_Method</t>
  </si>
  <si>
    <t>Flow_Value</t>
  </si>
  <si>
    <t>Flow_Comments</t>
  </si>
  <si>
    <t>Photo_Comments</t>
  </si>
  <si>
    <t>Date+Time:</t>
  </si>
  <si>
    <t>""</t>
  </si>
  <si>
    <t>"</t>
  </si>
  <si>
    <t>Total_Nutrients_Type</t>
  </si>
  <si>
    <t xml:space="preserve"> SLD Section:</t>
  </si>
  <si>
    <t>Instructions</t>
  </si>
  <si>
    <t>1. Fill fields below: LASTNAME_FIRSTNAME</t>
  </si>
  <si>
    <t>Appendix IX VOCs (EPA 8260B SW846 Mass Spec VOCs Appendix IX)</t>
  </si>
  <si>
    <t>HCl added to pH &lt; 2 for all samples</t>
  </si>
  <si>
    <r>
      <t xml:space="preserve"> SLD Section: </t>
    </r>
    <r>
      <rPr>
        <sz val="12"/>
        <color rgb="FF0000FF"/>
        <rFont val="Tahoma"/>
        <family val="2"/>
      </rPr>
      <t>Organics</t>
    </r>
  </si>
  <si>
    <t>BNA Semi-volatiles (EPA 8270D SW846 Base/Neutral/Acid Semi-volatiles)</t>
  </si>
  <si>
    <r>
      <t xml:space="preserve"> SLD Section:</t>
    </r>
    <r>
      <rPr>
        <sz val="12"/>
        <color rgb="FF0000FF"/>
        <rFont val="Tahoma"/>
        <family val="2"/>
      </rPr>
      <t xml:space="preserve"> AHM</t>
    </r>
  </si>
  <si>
    <r>
      <t xml:space="preserve"> SLD Section: </t>
    </r>
    <r>
      <rPr>
        <sz val="12"/>
        <color rgb="FF0000FF"/>
        <rFont val="Tahoma"/>
        <family val="2"/>
      </rPr>
      <t>AHM</t>
    </r>
  </si>
  <si>
    <r>
      <t xml:space="preserve"> SLD Section: </t>
    </r>
    <r>
      <rPr>
        <sz val="12"/>
        <color rgb="FF0000FF"/>
        <rFont val="Tahoma"/>
        <family val="2"/>
      </rPr>
      <t>WC</t>
    </r>
  </si>
  <si>
    <t>E._coli_Blank_RID</t>
  </si>
  <si>
    <t>Bacteria Record Sheet</t>
  </si>
  <si>
    <t xml:space="preserve">SWQB Contact: </t>
  </si>
  <si>
    <t>RID</t>
  </si>
  <si>
    <t>18 or 24</t>
  </si>
  <si>
    <t>Unit (Lab or Mobile)</t>
  </si>
  <si>
    <t>Station ID</t>
  </si>
  <si>
    <t>Sample Date/ Time</t>
  </si>
  <si>
    <t>Temp @Count</t>
  </si>
  <si>
    <t>BARCODE FONT:</t>
  </si>
  <si>
    <t>If you do not see your project listed here, type in manually</t>
  </si>
  <si>
    <t>2. Individual Metal: Fe</t>
  </si>
  <si>
    <t>MPN and 95% Conf. Int. Calculator</t>
  </si>
  <si>
    <t>for IDEXX Colilert Quanti-Tray 2000</t>
  </si>
  <si>
    <t>This pivot table- lookup was developed by David Thoma, National Park Service Inventory and Monitoring</t>
  </si>
  <si>
    <t>The values in the table are from IDEXX laboratories for the Quanti-Tray 2000 system</t>
  </si>
  <si>
    <t>1 IDEXX Drive</t>
  </si>
  <si>
    <t>Mention of trade names or commercial products does not constitute endorsement or recommendation for use by the National Park Service.</t>
  </si>
  <si>
    <t>Westbrook Maine 04092</t>
  </si>
  <si>
    <t>NPS makes no warrantee as to the reliability of this application or its suitability for the end users purpose.</t>
  </si>
  <si>
    <t>United States</t>
  </si>
  <si>
    <t>Telephone:  1-800-321-0207</t>
  </si>
  <si>
    <t>big wells (+)</t>
  </si>
  <si>
    <t>sm. wells (+)</t>
  </si>
  <si>
    <t>Fax:  207-856-0630</t>
  </si>
  <si>
    <t>Tot. Coli</t>
  </si>
  <si>
    <t>enter well counts more yellow than comparator in blue cells</t>
  </si>
  <si>
    <t>water@idexx.com</t>
  </si>
  <si>
    <t>E. Coli</t>
  </si>
  <si>
    <t>enter flourescent well counts in yellow cells</t>
  </si>
  <si>
    <t>www.idexx.com</t>
  </si>
  <si>
    <t>95L</t>
  </si>
  <si>
    <t>MPN</t>
  </si>
  <si>
    <t>95H</t>
  </si>
  <si>
    <t>Tot. Coli (MPN/100mL)</t>
  </si>
  <si>
    <t>results from look up table for Tot. Coli</t>
  </si>
  <si>
    <t>E. Coli (MPN/100mL)</t>
  </si>
  <si>
    <t>results from look up table for E. Coli</t>
  </si>
  <si>
    <t>MPN is the most probable number</t>
  </si>
  <si>
    <t xml:space="preserve">95L and 95H refer to the 95% lower and upper confidence interval bounds </t>
  </si>
  <si>
    <t>SWells</t>
  </si>
  <si>
    <t>Lwells</t>
  </si>
  <si>
    <t>LWells</t>
  </si>
  <si>
    <t>Data</t>
  </si>
  <si>
    <t>Sum of 95L_Limit</t>
  </si>
  <si>
    <t>Sum of MPN</t>
  </si>
  <si>
    <t>Sum of 95U_Limit</t>
  </si>
  <si>
    <t>Positive Count</t>
  </si>
  <si>
    <t>Analyte</t>
  </si>
  <si>
    <t xml:space="preserve">Temp @Start </t>
  </si>
  <si>
    <t>Lower95 /Tray</t>
  </si>
  <si>
    <t>Upper95 /Tray</t>
  </si>
  <si>
    <t>SWQB Qualifier</t>
  </si>
  <si>
    <t>Comments</t>
  </si>
  <si>
    <t>Analyst</t>
  </si>
  <si>
    <t>Lab ID</t>
  </si>
  <si>
    <t>Method</t>
  </si>
  <si>
    <t>Date of Analysis</t>
  </si>
  <si>
    <t>Analyte Name</t>
  </si>
  <si>
    <t>Reported Value</t>
  </si>
  <si>
    <t>Less Than</t>
  </si>
  <si>
    <t>Greater Than</t>
  </si>
  <si>
    <t>SDL</t>
  </si>
  <si>
    <t>SWQB_Qualifier_Code</t>
  </si>
  <si>
    <t>Units</t>
  </si>
  <si>
    <t>MDL</t>
  </si>
  <si>
    <t>PQL</t>
  </si>
  <si>
    <t>Sample Fraction</t>
  </si>
  <si>
    <t>Dilution Factor</t>
  </si>
  <si>
    <t xml:space="preserve">2. Press "SELECT FILES" button and import completed field sheets. </t>
  </si>
  <si>
    <t>Version</t>
  </si>
  <si>
    <t>Chlorophyll_RID</t>
  </si>
  <si>
    <t>Phytoplankton_RID</t>
  </si>
  <si>
    <t>Sampling Event Type</t>
  </si>
  <si>
    <t>WQX_UPLOAD</t>
  </si>
  <si>
    <t>Collection_Equipment</t>
  </si>
  <si>
    <t>Media_Subdivision</t>
  </si>
  <si>
    <t>Project_Name</t>
  </si>
  <si>
    <t>Date_Time</t>
  </si>
  <si>
    <t>DO_Recal</t>
  </si>
  <si>
    <t>Temperature</t>
  </si>
  <si>
    <t>Specific_Conductance</t>
  </si>
  <si>
    <t>Salinity</t>
  </si>
  <si>
    <t>DO</t>
  </si>
  <si>
    <t>DO_sat_local_elev</t>
  </si>
  <si>
    <t>pH</t>
  </si>
  <si>
    <t>Turbidity</t>
  </si>
  <si>
    <t>Wind Speed</t>
  </si>
  <si>
    <t>Wind Direction</t>
  </si>
  <si>
    <t>Perc_Cloud_Cover</t>
  </si>
  <si>
    <t>Secchi Depth</t>
  </si>
  <si>
    <t>Depth to Bottom</t>
  </si>
  <si>
    <t>Color</t>
  </si>
  <si>
    <t>Light attenuation depth</t>
  </si>
  <si>
    <t>Reservoir volume</t>
  </si>
  <si>
    <t>Total_Nutrients_Suite</t>
  </si>
  <si>
    <t>Physical/Ions_Suite</t>
  </si>
  <si>
    <t>Bacteria_Suite</t>
  </si>
  <si>
    <t>Total_Metals_Suite</t>
  </si>
  <si>
    <t>Total_Aluminum_Suite</t>
  </si>
  <si>
    <t>Dissolved_Metals_Suite</t>
  </si>
  <si>
    <t>Other2_Suite</t>
  </si>
  <si>
    <t>Other2_RID</t>
  </si>
  <si>
    <t>Other2_Blank_RID</t>
  </si>
  <si>
    <t>Other2_Comment</t>
  </si>
  <si>
    <t>Other3_Suite</t>
  </si>
  <si>
    <t>Other3_RID</t>
  </si>
  <si>
    <t>Other3_Blank_RID</t>
  </si>
  <si>
    <t>Other3_Comment</t>
  </si>
  <si>
    <t>Other4_Suite</t>
  </si>
  <si>
    <t>Other4_RID</t>
  </si>
  <si>
    <t>Other4_Blank_RID</t>
  </si>
  <si>
    <t>Other4_Comment</t>
  </si>
  <si>
    <t>Other5_Suite</t>
  </si>
  <si>
    <t>Other5_RID</t>
  </si>
  <si>
    <t>Other5_Blank_RID</t>
  </si>
  <si>
    <t>Other5_Comment</t>
  </si>
  <si>
    <t>Other6_Suite</t>
  </si>
  <si>
    <t>Other6_RID</t>
  </si>
  <si>
    <t>Other6_Blank_RID</t>
  </si>
  <si>
    <t>Other6_Comment</t>
  </si>
  <si>
    <t>Integrated Chem Sample Depth</t>
  </si>
  <si>
    <t>chloro_phyto_sample_depth</t>
  </si>
  <si>
    <t>Phyto_Method</t>
  </si>
  <si>
    <t>Phyto_Collection</t>
  </si>
  <si>
    <t>Chlorophyll_Suite</t>
  </si>
  <si>
    <t>Depth_Top</t>
  </si>
  <si>
    <t>Depth_Bottom</t>
  </si>
  <si>
    <t>10_Micron_Filter_Used</t>
  </si>
  <si>
    <t>SWQB Code = 55910, Change for other NMED projects</t>
  </si>
  <si>
    <t>Choose sample sheets to import. Note: If processing new files into an existing spreadsheet, do not duplicate previous import.</t>
  </si>
  <si>
    <t>Single sided only!</t>
  </si>
  <si>
    <t>3. REVIEW "Combined_Data" Worksheet</t>
  </si>
  <si>
    <t>4. Press "CREATE SUBMITTALS" button to autofill submittal sheets</t>
  </si>
  <si>
    <t>5. Press "PRINT SUBMITTAL" sheets for SLD. Single sided only!</t>
  </si>
  <si>
    <t>6. Press "SAVE FILE" to generate a macro-enabled Excel workbook with formatted name</t>
  </si>
  <si>
    <t>SWQB SS Anions (SM 2320B Alkalinity, 300.0 Chloride, Sulfate, SM 2540C TDS, SM 2540D TSS)</t>
  </si>
  <si>
    <t>Dentino, Charles</t>
  </si>
  <si>
    <t>2. Install font</t>
  </si>
  <si>
    <t>1. Copy Free 6 of 9 font files to local machine</t>
  </si>
  <si>
    <t>Needed to generate submittal form barcodes</t>
  </si>
  <si>
    <t>Undiluted Volume (mL)</t>
  </si>
  <si>
    <t>WQX Qualifier Code</t>
  </si>
  <si>
    <t>Large Cells</t>
  </si>
  <si>
    <t>Small Cells</t>
  </si>
  <si>
    <t>Incubate Date/Time</t>
  </si>
  <si>
    <t>Count Date/Time</t>
  </si>
  <si>
    <t>Lower Pecos 2021-2022</t>
  </si>
  <si>
    <t>Stuffings, Elizabeth</t>
  </si>
  <si>
    <t>Puerco/LC 2021-2022</t>
  </si>
  <si>
    <t>Jemez 2021-2022</t>
  </si>
  <si>
    <t>1. SWQB Total Mercury/Total Selenium (EPA 245.1/200.8 ICP-MS): Hg Se</t>
  </si>
  <si>
    <t>1. SWQB Total Mercury/Total Selenium (EPA 245.1/200.8 ICP-MS): Hg Se                    
2. Aluminum – Individual metal analysis (EPA 200.7 ICP-OES/200.8 ICP-MS): Al</t>
  </si>
  <si>
    <t>1. SWQB Total Metals (200.7/.8/245.1): Al Sb As Ba Be B Cd Ca Cr Co Cu Pb Mg Mn Hg Mo Ni Se Ag Tl U V Zn</t>
  </si>
  <si>
    <t xml:space="preserve">SWQB Dissolved Metals (EPA 200.7/.8/245.1)  </t>
  </si>
  <si>
    <t>Martinez, Eliza</t>
  </si>
  <si>
    <t>SWQB DOC (SM 5310 Dissolved Organic Carbon - DOC)</t>
  </si>
  <si>
    <t>Other1_Suite</t>
  </si>
  <si>
    <t>Other1_RID</t>
  </si>
  <si>
    <t>Other1_Blank_RID</t>
  </si>
  <si>
    <t>Other1_Comment</t>
  </si>
  <si>
    <t>Atencio, David</t>
  </si>
  <si>
    <t>Van Hoy, Diane</t>
  </si>
  <si>
    <t>Probabilistic 2022</t>
  </si>
  <si>
    <t>Misc. 2022</t>
  </si>
  <si>
    <t>Effectiveness 2022</t>
  </si>
  <si>
    <t>28MAR2022</t>
  </si>
  <si>
    <t>Falance, Jeffrey</t>
  </si>
  <si>
    <t xml:space="preserve">Lab </t>
  </si>
  <si>
    <t xml:space="preserve">Mobile </t>
  </si>
  <si>
    <t>Red River</t>
  </si>
  <si>
    <t>Rio Grande</t>
  </si>
  <si>
    <t>Rio Hondo</t>
  </si>
  <si>
    <t>Rio Fernando</t>
  </si>
  <si>
    <t>Rio San Antonio</t>
  </si>
  <si>
    <t>San Juan</t>
  </si>
  <si>
    <t>31Americ006.4</t>
  </si>
  <si>
    <t>31Calave001.1</t>
  </si>
  <si>
    <t>31ClearC009.2</t>
  </si>
  <si>
    <t>31Americ001.5</t>
  </si>
  <si>
    <t>31ClearC002.3</t>
  </si>
  <si>
    <t>31ClearC008.1</t>
  </si>
  <si>
    <t>31EFkJem000.1</t>
  </si>
  <si>
    <t>31EFkJem020.7</t>
  </si>
  <si>
    <t>31JemezR034.2</t>
  </si>
  <si>
    <t>31JemezR058.6</t>
  </si>
  <si>
    <t>31JemezR057.4</t>
  </si>
  <si>
    <t>31LaJara005.0</t>
  </si>
  <si>
    <t>31Redond000.1</t>
  </si>
  <si>
    <t>31Redond001.9</t>
  </si>
  <si>
    <t>31RCebpl011.4</t>
  </si>
  <si>
    <t>E. coli</t>
  </si>
  <si>
    <t>MPN/100ml</t>
  </si>
  <si>
    <t>Total</t>
  </si>
  <si>
    <t>H</t>
  </si>
  <si>
    <t>R</t>
  </si>
  <si>
    <t>Miguel Montoya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</si>
</sst>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/d/yy;@"/>
    <numFmt numFmtId="165" formatCode="h:mm;@"/>
    <numFmt numFmtId="166" formatCode="m/d/yy\ h:mm;@"/>
    <numFmt numFmtId="167" formatCode="0.0"/>
    <numFmt numFmtId="168" formatCode="mm/dd/yyyy\ hh:mm"/>
  </numFmts>
  <fonts count="3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020BBE"/>
      <name val="Eras Demi ITC"/>
      <family val="2"/>
    </font>
    <font>
      <sz val="28"/>
      <name val="Free 3 of 9 Extended"/>
    </font>
    <font>
      <b/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0"/>
      <name val="Arial"/>
      <family val="2"/>
    </font>
    <font>
      <sz val="10"/>
      <name val="Tahoma"/>
      <family val="2"/>
    </font>
    <font>
      <sz val="12"/>
      <color rgb="FF0000FF"/>
      <name val="Tahoma"/>
      <family val="2"/>
    </font>
    <font>
      <b/>
      <sz val="14"/>
      <color rgb="FF0000FF"/>
      <name val="Arial"/>
      <family val="2"/>
    </font>
    <font>
      <sz val="14"/>
      <name val="Arial"/>
      <family val="2"/>
    </font>
    <font>
      <sz val="11"/>
      <color rgb="FF0000FF"/>
      <name val="Tahoma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0000FF"/>
      <name val="Arial"/>
      <family val="2"/>
    </font>
    <font>
      <b/>
      <sz val="11"/>
      <name val="Eras Demi ITC"/>
      <family val="2"/>
    </font>
    <font>
      <sz val="28"/>
      <name val="Free 3 of 9"/>
      <family val="3"/>
    </font>
    <font>
      <u/>
      <sz val="10"/>
      <color theme="10"/>
      <name val="Arial"/>
      <family val="2"/>
    </font>
    <font>
      <b/>
      <sz val="16"/>
      <name val="Tahoma"/>
      <family val="2"/>
    </font>
    <font>
      <sz val="14"/>
      <name val="Tahoma"/>
      <family val="2"/>
    </font>
    <font>
      <sz val="8"/>
      <name val="Tahoma"/>
      <family val="2"/>
    </font>
    <font>
      <sz val="8"/>
      <color indexed="63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sz val="14"/>
      <color indexed="44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0000FF"/>
      <name val="Arial"/>
      <family val="2"/>
    </font>
    <font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1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95">
    <xf numFmtId="0" fontId="0" fillId="0" borderId="0" xfId="0"/>
    <xf numFmtId="0" fontId="7" fillId="0" borderId="0" xfId="0" applyFont="1" applyAlignment="1">
      <alignment horizontal="right" vertical="top"/>
    </xf>
    <xf numFmtId="0" fontId="6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9" fillId="0" borderId="14" xfId="0" applyFont="1" applyBorder="1" applyAlignment="1">
      <alignment horizontal="right"/>
    </xf>
    <xf numFmtId="165" fontId="12" fillId="0" borderId="5" xfId="0" applyNumberFormat="1" applyFont="1" applyBorder="1" applyAlignment="1">
      <alignment horizontal="centerContinuous" vertical="center" wrapText="1"/>
    </xf>
    <xf numFmtId="165" fontId="12" fillId="0" borderId="12" xfId="0" applyNumberFormat="1" applyFont="1" applyBorder="1" applyAlignment="1">
      <alignment horizontal="centerContinuous" vertical="top" wrapText="1"/>
    </xf>
    <xf numFmtId="0" fontId="12" fillId="0" borderId="1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2" fillId="0" borderId="3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2" fillId="0" borderId="19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8" fillId="0" borderId="0" xfId="0" applyFont="1" applyAlignment="1">
      <alignment horizontal="centerContinuous" vertical="top" wrapText="1"/>
    </xf>
    <xf numFmtId="0" fontId="7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9" fillId="0" borderId="0" xfId="0" applyFont="1"/>
    <xf numFmtId="0" fontId="11" fillId="0" borderId="0" xfId="0" applyFont="1" applyAlignment="1">
      <alignment vertical="top"/>
    </xf>
    <xf numFmtId="0" fontId="10" fillId="2" borderId="0" xfId="0" applyFont="1" applyFill="1"/>
    <xf numFmtId="0" fontId="0" fillId="2" borderId="0" xfId="0" applyFill="1"/>
    <xf numFmtId="0" fontId="10" fillId="0" borderId="0" xfId="0" applyFont="1"/>
    <xf numFmtId="0" fontId="4" fillId="0" borderId="5" xfId="0" applyFont="1" applyBorder="1" applyAlignment="1" applyProtection="1">
      <alignment horizontal="centerContinuous" vertical="center"/>
      <protection locked="0"/>
    </xf>
    <xf numFmtId="0" fontId="4" fillId="0" borderId="12" xfId="0" applyFont="1" applyBorder="1" applyAlignment="1" applyProtection="1">
      <alignment horizontal="centerContinuous" vertical="center"/>
      <protection locked="0"/>
    </xf>
    <xf numFmtId="164" fontId="12" fillId="0" borderId="5" xfId="0" applyNumberFormat="1" applyFont="1" applyBorder="1" applyAlignment="1" applyProtection="1">
      <alignment horizontal="centerContinuous" vertical="distributed" wrapText="1"/>
      <protection locked="0"/>
    </xf>
    <xf numFmtId="1" fontId="12" fillId="0" borderId="12" xfId="0" applyNumberFormat="1" applyFont="1" applyBorder="1" applyAlignment="1" applyProtection="1">
      <alignment horizontal="centerContinuous" vertical="distributed" wrapText="1"/>
      <protection locked="0"/>
    </xf>
    <xf numFmtId="1" fontId="12" fillId="0" borderId="3" xfId="0" applyNumberFormat="1" applyFont="1" applyBorder="1" applyAlignment="1" applyProtection="1">
      <alignment horizontal="centerContinuous" vertical="distributed" wrapText="1"/>
      <protection locked="0"/>
    </xf>
    <xf numFmtId="1" fontId="12" fillId="0" borderId="2" xfId="0" applyNumberFormat="1" applyFont="1" applyBorder="1" applyAlignment="1" applyProtection="1">
      <alignment horizontal="centerContinuous" vertical="distributed" wrapText="1"/>
      <protection locked="0"/>
    </xf>
    <xf numFmtId="0" fontId="6" fillId="0" borderId="0" xfId="0" applyFont="1"/>
    <xf numFmtId="0" fontId="17" fillId="0" borderId="0" xfId="0" applyFont="1" applyAlignment="1">
      <alignment vertical="center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textRotation="90" wrapText="1"/>
    </xf>
    <xf numFmtId="0" fontId="16" fillId="3" borderId="21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165" fontId="12" fillId="0" borderId="5" xfId="0" applyNumberFormat="1" applyFont="1" applyBorder="1" applyAlignment="1">
      <alignment horizontal="center" vertical="center" wrapText="1"/>
    </xf>
    <xf numFmtId="165" fontId="12" fillId="0" borderId="12" xfId="0" applyNumberFormat="1" applyFont="1" applyBorder="1" applyAlignment="1">
      <alignment horizontal="center" vertical="top" wrapText="1"/>
    </xf>
    <xf numFmtId="0" fontId="9" fillId="0" borderId="25" xfId="0" applyFont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12" fillId="0" borderId="3" xfId="0" applyFont="1" applyBorder="1" applyAlignment="1">
      <alignment horizontal="centerContinuous" vertical="distributed" wrapText="1"/>
    </xf>
    <xf numFmtId="0" fontId="12" fillId="0" borderId="2" xfId="0" applyFont="1" applyBorder="1" applyAlignment="1">
      <alignment horizontal="centerContinuous" vertical="distributed" wrapText="1"/>
    </xf>
    <xf numFmtId="0" fontId="6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distributed" wrapText="1"/>
    </xf>
    <xf numFmtId="0" fontId="12" fillId="0" borderId="2" xfId="0" applyFont="1" applyBorder="1" applyAlignment="1">
      <alignment horizontal="center" vertical="distributed" wrapText="1"/>
    </xf>
    <xf numFmtId="165" fontId="12" fillId="0" borderId="5" xfId="0" applyNumberFormat="1" applyFont="1" applyBorder="1" applyAlignment="1">
      <alignment horizontal="centerContinuous" vertical="distributed" wrapText="1"/>
    </xf>
    <xf numFmtId="165" fontId="12" fillId="0" borderId="12" xfId="0" applyNumberFormat="1" applyFont="1" applyBorder="1" applyAlignment="1">
      <alignment horizontal="centerContinuous" vertical="distributed" wrapText="1"/>
    </xf>
    <xf numFmtId="0" fontId="18" fillId="0" borderId="0" xfId="0" applyFont="1" applyAlignment="1">
      <alignment vertical="center"/>
    </xf>
    <xf numFmtId="0" fontId="16" fillId="0" borderId="26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/>
    </xf>
    <xf numFmtId="164" fontId="12" fillId="0" borderId="5" xfId="0" applyNumberFormat="1" applyFont="1" applyBorder="1" applyAlignment="1" applyProtection="1">
      <alignment horizontal="centerContinuous" vertical="center" wrapText="1"/>
      <protection locked="0"/>
    </xf>
    <xf numFmtId="164" fontId="12" fillId="0" borderId="12" xfId="0" applyNumberFormat="1" applyFont="1" applyBorder="1" applyAlignment="1" applyProtection="1">
      <alignment horizontal="centerContinuous" vertical="center" wrapText="1"/>
      <protection locked="0"/>
    </xf>
    <xf numFmtId="1" fontId="12" fillId="0" borderId="3" xfId="0" applyNumberFormat="1" applyFont="1" applyBorder="1" applyAlignment="1" applyProtection="1">
      <alignment horizontal="centerContinuous" vertical="center" wrapText="1"/>
      <protection locked="0"/>
    </xf>
    <xf numFmtId="1" fontId="12" fillId="0" borderId="2" xfId="0" applyNumberFormat="1" applyFont="1" applyBorder="1" applyAlignment="1" applyProtection="1">
      <alignment horizontal="centerContinuous" vertical="center" wrapText="1"/>
      <protection locked="0"/>
    </xf>
    <xf numFmtId="1" fontId="12" fillId="0" borderId="12" xfId="0" applyNumberFormat="1" applyFont="1" applyBorder="1" applyAlignment="1" applyProtection="1">
      <alignment horizontal="centerContinuous" vertical="center" wrapText="1"/>
      <protection locked="0"/>
    </xf>
    <xf numFmtId="0" fontId="8" fillId="0" borderId="0" xfId="0" applyFont="1" applyAlignment="1">
      <alignment horizontal="centerContinuous" vertical="center" wrapText="1"/>
    </xf>
    <xf numFmtId="0" fontId="10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4" borderId="30" xfId="0" applyFill="1" applyBorder="1"/>
    <xf numFmtId="0" fontId="0" fillId="4" borderId="17" xfId="0" applyFill="1" applyBorder="1"/>
    <xf numFmtId="0" fontId="0" fillId="4" borderId="31" xfId="0" applyFill="1" applyBorder="1"/>
    <xf numFmtId="0" fontId="0" fillId="4" borderId="0" xfId="0" applyFill="1"/>
    <xf numFmtId="0" fontId="0" fillId="4" borderId="33" xfId="0" applyFill="1" applyBorder="1"/>
    <xf numFmtId="0" fontId="0" fillId="4" borderId="32" xfId="0" applyFill="1" applyBorder="1"/>
    <xf numFmtId="0" fontId="0" fillId="4" borderId="34" xfId="0" applyFill="1" applyBorder="1"/>
    <xf numFmtId="0" fontId="0" fillId="4" borderId="20" xfId="0" applyFill="1" applyBorder="1"/>
    <xf numFmtId="0" fontId="0" fillId="4" borderId="35" xfId="0" applyFill="1" applyBorder="1"/>
    <xf numFmtId="0" fontId="0" fillId="0" borderId="0" xfId="0" applyAlignment="1">
      <alignment horizontal="center"/>
    </xf>
    <xf numFmtId="0" fontId="16" fillId="0" borderId="0" xfId="0" applyFont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17" fillId="0" borderId="20" xfId="0" applyFont="1" applyBorder="1" applyAlignment="1">
      <alignment vertical="center"/>
    </xf>
    <xf numFmtId="0" fontId="19" fillId="3" borderId="27" xfId="0" applyFont="1" applyFill="1" applyBorder="1" applyAlignment="1">
      <alignment horizontal="center" vertical="center"/>
    </xf>
    <xf numFmtId="166" fontId="17" fillId="0" borderId="0" xfId="0" applyNumberFormat="1" applyFont="1" applyAlignment="1">
      <alignment vertical="center"/>
    </xf>
    <xf numFmtId="0" fontId="3" fillId="0" borderId="0" xfId="1" applyProtection="1">
      <protection locked="0"/>
    </xf>
    <xf numFmtId="0" fontId="22" fillId="0" borderId="0" xfId="1" applyFont="1" applyProtection="1">
      <protection locked="0"/>
    </xf>
    <xf numFmtId="0" fontId="23" fillId="0" borderId="0" xfId="1" applyFont="1" applyProtection="1">
      <protection locked="0"/>
    </xf>
    <xf numFmtId="0" fontId="24" fillId="0" borderId="0" xfId="1" applyFont="1" applyProtection="1">
      <protection locked="0"/>
    </xf>
    <xf numFmtId="14" fontId="3" fillId="0" borderId="0" xfId="1" applyNumberFormat="1" applyProtection="1">
      <protection locked="0"/>
    </xf>
    <xf numFmtId="0" fontId="25" fillId="0" borderId="0" xfId="1" applyFont="1" applyProtection="1">
      <protection locked="0"/>
    </xf>
    <xf numFmtId="0" fontId="26" fillId="0" borderId="0" xfId="1" applyFont="1" applyProtection="1">
      <protection locked="0"/>
    </xf>
    <xf numFmtId="0" fontId="27" fillId="0" borderId="0" xfId="1" applyFont="1" applyProtection="1">
      <protection locked="0"/>
    </xf>
    <xf numFmtId="0" fontId="13" fillId="0" borderId="0" xfId="1" applyFont="1" applyProtection="1">
      <protection locked="0"/>
    </xf>
    <xf numFmtId="0" fontId="28" fillId="0" borderId="0" xfId="1" applyFont="1" applyProtection="1">
      <protection locked="0"/>
    </xf>
    <xf numFmtId="2" fontId="29" fillId="0" borderId="0" xfId="1" applyNumberFormat="1" applyFont="1" applyAlignment="1" applyProtection="1">
      <alignment horizontal="center"/>
      <protection locked="0"/>
    </xf>
    <xf numFmtId="0" fontId="29" fillId="5" borderId="0" xfId="1" applyFont="1" applyFill="1" applyAlignment="1" applyProtection="1">
      <alignment horizontal="center"/>
      <protection locked="0"/>
    </xf>
    <xf numFmtId="0" fontId="31" fillId="0" borderId="0" xfId="3" applyFont="1" applyAlignment="1" applyProtection="1">
      <protection locked="0"/>
    </xf>
    <xf numFmtId="0" fontId="29" fillId="6" borderId="0" xfId="1" applyFont="1" applyFill="1" applyAlignment="1" applyProtection="1">
      <alignment horizontal="center"/>
      <protection locked="0"/>
    </xf>
    <xf numFmtId="0" fontId="29" fillId="0" borderId="0" xfId="1" applyFont="1" applyAlignment="1" applyProtection="1">
      <alignment horizontal="center"/>
      <protection locked="0"/>
    </xf>
    <xf numFmtId="0" fontId="32" fillId="0" borderId="0" xfId="1" applyFont="1" applyProtection="1">
      <protection locked="0"/>
    </xf>
    <xf numFmtId="0" fontId="33" fillId="0" borderId="0" xfId="1" applyFont="1" applyAlignment="1" applyProtection="1">
      <alignment horizontal="center"/>
      <protection locked="0"/>
    </xf>
    <xf numFmtId="0" fontId="28" fillId="0" borderId="0" xfId="1" applyFont="1" applyAlignment="1" applyProtection="1">
      <alignment horizontal="center"/>
      <protection locked="0"/>
    </xf>
    <xf numFmtId="0" fontId="28" fillId="0" borderId="0" xfId="1" applyFont="1" applyAlignment="1" applyProtection="1">
      <alignment horizontal="left"/>
      <protection locked="0"/>
    </xf>
    <xf numFmtId="0" fontId="29" fillId="0" borderId="0" xfId="1" applyFont="1" applyProtection="1">
      <protection locked="0"/>
    </xf>
    <xf numFmtId="0" fontId="29" fillId="5" borderId="0" xfId="1" quotePrefix="1" applyFont="1" applyFill="1" applyAlignment="1">
      <alignment horizontal="center"/>
    </xf>
    <xf numFmtId="0" fontId="29" fillId="6" borderId="0" xfId="1" quotePrefix="1" applyFont="1" applyFill="1" applyAlignment="1">
      <alignment horizontal="center"/>
    </xf>
    <xf numFmtId="0" fontId="34" fillId="0" borderId="0" xfId="1" applyFont="1" applyProtection="1">
      <protection locked="0"/>
    </xf>
    <xf numFmtId="0" fontId="3" fillId="0" borderId="0" xfId="1" applyProtection="1">
      <protection locked="0" hidden="1"/>
    </xf>
    <xf numFmtId="0" fontId="34" fillId="0" borderId="0" xfId="1" applyFont="1" applyAlignment="1" applyProtection="1">
      <alignment horizontal="left"/>
      <protection locked="0"/>
    </xf>
    <xf numFmtId="0" fontId="3" fillId="0" borderId="0" xfId="1" applyProtection="1">
      <protection hidden="1"/>
    </xf>
    <xf numFmtId="0" fontId="34" fillId="0" borderId="0" xfId="1" applyFont="1" applyAlignment="1" applyProtection="1">
      <alignment horizontal="left"/>
      <protection hidden="1"/>
    </xf>
    <xf numFmtId="2" fontId="3" fillId="0" borderId="36" xfId="1" applyNumberFormat="1" applyBorder="1" applyProtection="1">
      <protection hidden="1"/>
    </xf>
    <xf numFmtId="2" fontId="3" fillId="0" borderId="37" xfId="1" applyNumberFormat="1" applyBorder="1" applyProtection="1">
      <protection hidden="1"/>
    </xf>
    <xf numFmtId="2" fontId="3" fillId="0" borderId="38" xfId="1" applyNumberFormat="1" applyBorder="1" applyProtection="1">
      <protection hidden="1"/>
    </xf>
    <xf numFmtId="1" fontId="3" fillId="0" borderId="36" xfId="1" applyNumberFormat="1" applyBorder="1" applyProtection="1">
      <protection hidden="1"/>
    </xf>
    <xf numFmtId="1" fontId="3" fillId="0" borderId="39" xfId="1" applyNumberFormat="1" applyBorder="1" applyProtection="1">
      <protection hidden="1"/>
    </xf>
    <xf numFmtId="1" fontId="3" fillId="0" borderId="40" xfId="1" applyNumberFormat="1" applyBorder="1" applyProtection="1">
      <protection hidden="1"/>
    </xf>
    <xf numFmtId="2" fontId="3" fillId="0" borderId="39" xfId="1" applyNumberFormat="1" applyBorder="1" applyProtection="1">
      <protection hidden="1"/>
    </xf>
    <xf numFmtId="2" fontId="3" fillId="0" borderId="40" xfId="1" applyNumberFormat="1" applyBorder="1" applyProtection="1">
      <protection hidden="1"/>
    </xf>
    <xf numFmtId="1" fontId="3" fillId="0" borderId="0" xfId="1" applyNumberFormat="1" applyProtection="1">
      <protection hidden="1"/>
    </xf>
    <xf numFmtId="1" fontId="3" fillId="0" borderId="41" xfId="1" applyNumberFormat="1" applyBorder="1" applyProtection="1">
      <protection hidden="1"/>
    </xf>
    <xf numFmtId="2" fontId="3" fillId="0" borderId="42" xfId="1" applyNumberFormat="1" applyBorder="1" applyProtection="1">
      <protection hidden="1"/>
    </xf>
    <xf numFmtId="2" fontId="3" fillId="0" borderId="0" xfId="1" applyNumberFormat="1" applyProtection="1">
      <protection hidden="1"/>
    </xf>
    <xf numFmtId="2" fontId="3" fillId="0" borderId="43" xfId="1" applyNumberFormat="1" applyBorder="1" applyProtection="1">
      <protection hidden="1"/>
    </xf>
    <xf numFmtId="1" fontId="3" fillId="0" borderId="44" xfId="1" applyNumberFormat="1" applyBorder="1" applyProtection="1">
      <protection hidden="1"/>
    </xf>
    <xf numFmtId="2" fontId="3" fillId="0" borderId="45" xfId="1" applyNumberFormat="1" applyBorder="1" applyProtection="1">
      <protection hidden="1"/>
    </xf>
    <xf numFmtId="2" fontId="3" fillId="0" borderId="46" xfId="1" applyNumberFormat="1" applyBorder="1" applyProtection="1">
      <protection hidden="1"/>
    </xf>
    <xf numFmtId="2" fontId="3" fillId="0" borderId="47" xfId="1" applyNumberFormat="1" applyBorder="1" applyProtection="1">
      <protection hidden="1"/>
    </xf>
    <xf numFmtId="22" fontId="0" fillId="0" borderId="0" xfId="0" applyNumberFormat="1"/>
    <xf numFmtId="0" fontId="36" fillId="0" borderId="0" xfId="0" applyFont="1" applyAlignment="1">
      <alignment vertical="center"/>
    </xf>
    <xf numFmtId="0" fontId="9" fillId="0" borderId="2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vertical="center" wrapText="1"/>
    </xf>
    <xf numFmtId="0" fontId="35" fillId="0" borderId="0" xfId="4" applyFont="1" applyProtection="1">
      <protection locked="0"/>
    </xf>
    <xf numFmtId="0" fontId="35" fillId="0" borderId="0" xfId="4" applyFont="1" applyAlignment="1" applyProtection="1">
      <alignment horizontal="left"/>
      <protection locked="0"/>
    </xf>
    <xf numFmtId="0" fontId="2" fillId="0" borderId="0" xfId="4" applyProtection="1">
      <protection locked="0"/>
    </xf>
    <xf numFmtId="0" fontId="2" fillId="0" borderId="0" xfId="4" applyAlignment="1" applyProtection="1">
      <alignment horizontal="left"/>
      <protection locked="0"/>
    </xf>
    <xf numFmtId="49" fontId="0" fillId="0" borderId="0" xfId="0" applyNumberFormat="1"/>
    <xf numFmtId="0" fontId="0" fillId="7" borderId="0" xfId="0" applyFill="1"/>
    <xf numFmtId="0" fontId="3" fillId="7" borderId="0" xfId="0" applyFont="1" applyFill="1"/>
    <xf numFmtId="168" fontId="35" fillId="0" borderId="0" xfId="4" applyNumberFormat="1" applyFont="1" applyProtection="1">
      <protection locked="0"/>
    </xf>
    <xf numFmtId="168" fontId="2" fillId="0" borderId="0" xfId="4" applyNumberFormat="1" applyProtection="1">
      <protection locked="0"/>
    </xf>
    <xf numFmtId="168" fontId="0" fillId="7" borderId="0" xfId="0" applyNumberFormat="1" applyFill="1"/>
    <xf numFmtId="168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14" fillId="0" borderId="0" xfId="0" applyFont="1" applyAlignment="1">
      <alignment vertical="top" wrapText="1"/>
    </xf>
    <xf numFmtId="0" fontId="37" fillId="4" borderId="32" xfId="2" applyFont="1" applyFill="1" applyBorder="1"/>
    <xf numFmtId="0" fontId="16" fillId="0" borderId="21" xfId="0" applyFont="1" applyBorder="1" applyAlignment="1">
      <alignment horizontal="center" vertical="center" textRotation="90" wrapText="1"/>
    </xf>
    <xf numFmtId="166" fontId="16" fillId="3" borderId="22" xfId="0" applyNumberFormat="1" applyFont="1" applyFill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6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 wrapText="1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22" fontId="0" fillId="0" borderId="15" xfId="0" applyNumberForma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16" fillId="0" borderId="14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horizontal="left" vertical="top" wrapText="1"/>
    </xf>
    <xf numFmtId="0" fontId="20" fillId="0" borderId="3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1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0" fillId="0" borderId="13" xfId="0" applyFont="1" applyBorder="1" applyAlignment="1">
      <alignment horizont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" fillId="0" borderId="0" xfId="4" applyFont="1" applyFill="1" applyProtection="1">
      <protection locked="0"/>
    </xf>
  </cellXfs>
  <cellStyles count="5">
    <cellStyle name="Hyperlink" xfId="2" builtinId="8"/>
    <cellStyle name="Hyperlink 2" xfId="3" xr:uid="{00000000-0005-0000-0000-000001000000}"/>
    <cellStyle name="Normal" xfId="0" builtinId="0"/>
    <cellStyle name="Normal 2" xfId="1" xr:uid="{00000000-0005-0000-0000-000003000000}"/>
    <cellStyle name="Normal 3" xfId="4" xr:uid="{00000000-0005-0000-0000-000004000000}"/>
  </cellStyles>
  <dxfs count="5">
    <dxf>
      <protection locked="1" hidden="1"/>
    </dxf>
    <dxf>
      <numFmt numFmtId="1" formatCode="0"/>
    </dxf>
    <dxf>
      <numFmt numFmtId="1" formatCode="0"/>
    </dxf>
    <dxf>
      <numFmt numFmtId="1" formatCode="0"/>
    </dxf>
    <dxf>
      <numFmt numFmtId="2" formatCode="0.00"/>
    </dxf>
  </dxfs>
  <tableStyles count="0" defaultTableStyle="TableStyleMedium2" defaultPivotStyle="PivotStyleLight16"/>
  <colors>
    <mruColors>
      <color rgb="FF0000FF"/>
      <color rgb="FFDBCC0B"/>
      <color rgb="FF177729"/>
      <color rgb="FFF3E30D"/>
      <color rgb="FF66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microsoft.com/office/2006/relationships/vbaProject" Target="vbaProject.bin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pivotCacheDefinition" Target="pivotCache/pivotCacheDefinition1.xml"/><Relationship Id="rId30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15</xdr:row>
      <xdr:rowOff>47625</xdr:rowOff>
    </xdr:from>
    <xdr:to>
      <xdr:col>0</xdr:col>
      <xdr:colOff>1895475</xdr:colOff>
      <xdr:row>17</xdr:row>
      <xdr:rowOff>114300</xdr:rowOff>
    </xdr:to>
    <xdr:sp macro="[0]!Combine_Workbooks_Select_Files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3825" y="2390775"/>
          <a:ext cx="1771650" cy="3905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SELECT FILES</a:t>
          </a:r>
        </a:p>
      </xdr:txBody>
    </xdr:sp>
    <xdr:clientData/>
  </xdr:twoCellAnchor>
  <xdr:twoCellAnchor>
    <xdr:from>
      <xdr:col>0</xdr:col>
      <xdr:colOff>123825</xdr:colOff>
      <xdr:row>18</xdr:row>
      <xdr:rowOff>114300</xdr:rowOff>
    </xdr:from>
    <xdr:to>
      <xdr:col>0</xdr:col>
      <xdr:colOff>1895475</xdr:colOff>
      <xdr:row>21</xdr:row>
      <xdr:rowOff>19050</xdr:rowOff>
    </xdr:to>
    <xdr:sp macro="[0]!Copy_RID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2943225"/>
          <a:ext cx="1771650" cy="390525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CREATE SUBMITTALS</a:t>
          </a:r>
        </a:p>
      </xdr:txBody>
    </xdr:sp>
    <xdr:clientData/>
  </xdr:twoCellAnchor>
  <xdr:twoCellAnchor>
    <xdr:from>
      <xdr:col>0</xdr:col>
      <xdr:colOff>123825</xdr:colOff>
      <xdr:row>22</xdr:row>
      <xdr:rowOff>57150</xdr:rowOff>
    </xdr:from>
    <xdr:to>
      <xdr:col>0</xdr:col>
      <xdr:colOff>1895475</xdr:colOff>
      <xdr:row>24</xdr:row>
      <xdr:rowOff>123825</xdr:rowOff>
    </xdr:to>
    <xdr:sp macro="[0]!WS_Print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3825" y="3105150"/>
          <a:ext cx="1771650" cy="390525"/>
        </a:xfrm>
        <a:prstGeom prst="rect">
          <a:avLst/>
        </a:prstGeom>
        <a:solidFill>
          <a:srgbClr val="FFFF00"/>
        </a:solidFill>
        <a:ln>
          <a:solidFill>
            <a:srgbClr val="DBCC0B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400" b="1">
              <a:solidFill>
                <a:sysClr val="windowText" lastClr="000000"/>
              </a:solidFill>
            </a:rPr>
            <a:t>PRINT SUBMITTALS</a:t>
          </a:r>
        </a:p>
      </xdr:txBody>
    </xdr:sp>
    <xdr:clientData/>
  </xdr:twoCellAnchor>
  <xdr:twoCellAnchor>
    <xdr:from>
      <xdr:col>0</xdr:col>
      <xdr:colOff>123825</xdr:colOff>
      <xdr:row>26</xdr:row>
      <xdr:rowOff>0</xdr:rowOff>
    </xdr:from>
    <xdr:to>
      <xdr:col>0</xdr:col>
      <xdr:colOff>1895475</xdr:colOff>
      <xdr:row>28</xdr:row>
      <xdr:rowOff>66675</xdr:rowOff>
    </xdr:to>
    <xdr:sp macro="[0]!Save_File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23825" y="3695700"/>
          <a:ext cx="1771650" cy="390525"/>
        </a:xfrm>
        <a:prstGeom prst="rect">
          <a:avLst/>
        </a:prstGeom>
        <a:solidFill>
          <a:srgbClr val="00B050"/>
        </a:solidFill>
        <a:ln>
          <a:solidFill>
            <a:srgbClr val="177729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400" b="1">
              <a:solidFill>
                <a:sysClr val="windowText" lastClr="000000"/>
              </a:solidFill>
            </a:rPr>
            <a:t>SAVE FILE</a:t>
          </a:r>
        </a:p>
      </xdr:txBody>
    </xdr:sp>
    <xdr:clientData/>
  </xdr:twoCellAnchor>
  <xdr:twoCellAnchor>
    <xdr:from>
      <xdr:col>4</xdr:col>
      <xdr:colOff>114300</xdr:colOff>
      <xdr:row>9</xdr:row>
      <xdr:rowOff>19049</xdr:rowOff>
    </xdr:from>
    <xdr:to>
      <xdr:col>4</xdr:col>
      <xdr:colOff>628650</xdr:colOff>
      <xdr:row>9</xdr:row>
      <xdr:rowOff>151256</xdr:rowOff>
    </xdr:to>
    <xdr:sp macro="" textlink="">
      <xdr:nvSpPr>
        <xdr:cNvPr id="6" name="Left Arrow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962400" y="1504949"/>
          <a:ext cx="514350" cy="132207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114300</xdr:colOff>
      <xdr:row>10</xdr:row>
      <xdr:rowOff>28574</xdr:rowOff>
    </xdr:from>
    <xdr:to>
      <xdr:col>4</xdr:col>
      <xdr:colOff>628650</xdr:colOff>
      <xdr:row>10</xdr:row>
      <xdr:rowOff>160781</xdr:rowOff>
    </xdr:to>
    <xdr:sp macro="" textlink="">
      <xdr:nvSpPr>
        <xdr:cNvPr id="7" name="Left Arrow 5">
          <a:extLst>
            <a:ext uri="{FF2B5EF4-FFF2-40B4-BE49-F238E27FC236}">
              <a16:creationId xmlns:a16="http://schemas.microsoft.com/office/drawing/2014/main" id="{A97181A4-2F9E-4934-AB2B-FCB55DBF50E0}"/>
            </a:ext>
          </a:extLst>
        </xdr:cNvPr>
        <xdr:cNvSpPr/>
      </xdr:nvSpPr>
      <xdr:spPr>
        <a:xfrm>
          <a:off x="3962400" y="1685924"/>
          <a:ext cx="514350" cy="132207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0</xdr:row>
      <xdr:rowOff>19050</xdr:rowOff>
    </xdr:from>
    <xdr:to>
      <xdr:col>8</xdr:col>
      <xdr:colOff>123825</xdr:colOff>
      <xdr:row>1</xdr:row>
      <xdr:rowOff>200025</xdr:rowOff>
    </xdr:to>
    <xdr:sp macro="[0]!Calculate_MPN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4933950" y="19050"/>
          <a:ext cx="1428750" cy="447675"/>
        </a:xfrm>
        <a:prstGeom prst="roundRect">
          <a:avLst/>
        </a:prstGeom>
        <a:blipFill dpi="0" rotWithShape="1">
          <a:blip xmlns:r="http://schemas.openxmlformats.org/officeDocument/2006/relationships" r:embed="rId1">
            <a:alphaModFix amt="48000"/>
          </a:blip>
          <a:srcRect/>
          <a:stretch>
            <a:fillRect/>
          </a:stretch>
        </a:blipFill>
        <a:effectLst/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200" b="1">
              <a:ln w="3175" cmpd="thickThin">
                <a:noFill/>
              </a:ln>
              <a:solidFill>
                <a:schemeClr val="tx1"/>
              </a:solidFill>
            </a:rPr>
            <a:t>Calculate MPN and 95% C.I.</a:t>
          </a:r>
        </a:p>
      </xdr:txBody>
    </xdr:sp>
    <xdr:clientData fPrintsWithSheet="0"/>
  </xdr:twoCellAnchor>
  <xdr:twoCellAnchor>
    <xdr:from>
      <xdr:col>8</xdr:col>
      <xdr:colOff>257175</xdr:colOff>
      <xdr:row>0</xdr:row>
      <xdr:rowOff>28575</xdr:rowOff>
    </xdr:from>
    <xdr:to>
      <xdr:col>10</xdr:col>
      <xdr:colOff>371475</xdr:colOff>
      <xdr:row>1</xdr:row>
      <xdr:rowOff>200025</xdr:rowOff>
    </xdr:to>
    <xdr:sp macro="[0]!Format_Upload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6496050" y="28575"/>
          <a:ext cx="1295400" cy="438150"/>
        </a:xfrm>
        <a:prstGeom prst="roundRect">
          <a:avLst/>
        </a:prstGeom>
        <a:solidFill>
          <a:schemeClr val="accent1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Format Upload File</a:t>
          </a:r>
        </a:p>
      </xdr:txBody>
    </xdr:sp>
    <xdr:clientData fPrintsWithSheet="0"/>
  </xdr:twoCellAnchor>
  <xdr:twoCellAnchor>
    <xdr:from>
      <xdr:col>10</xdr:col>
      <xdr:colOff>495300</xdr:colOff>
      <xdr:row>0</xdr:row>
      <xdr:rowOff>28575</xdr:rowOff>
    </xdr:from>
    <xdr:to>
      <xdr:col>12</xdr:col>
      <xdr:colOff>257175</xdr:colOff>
      <xdr:row>1</xdr:row>
      <xdr:rowOff>200025</xdr:rowOff>
    </xdr:to>
    <xdr:sp macro="[0]!Bacti_File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7915275" y="28575"/>
          <a:ext cx="1333500" cy="438150"/>
        </a:xfrm>
        <a:prstGeom prst="roundRect">
          <a:avLst/>
        </a:prstGeom>
        <a:solidFill>
          <a:schemeClr val="accent6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Save and Export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://science.nature.nps.gov/DOCUME~1/DAVID_~1.NPS/LOCALS~1/Temp/notesFA6FFD/2006/Field_forms_06_may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vid_thoma" refreshedDate="38856.69567361111" createdVersion="1" refreshedVersion="4" recordCount="2450" xr:uid="{00000000-000A-0000-FFFF-FFFF00000000}">
  <cacheSource type="worksheet">
    <worksheetSource ref="CH6:CL2456" sheet="rating_charts" r:id="rId2"/>
  </cacheSource>
  <cacheFields count="5">
    <cacheField name="LWells" numFmtId="0">
      <sharedItems containsSemiMixedTypes="0" containsString="0" containsNumber="1" containsInteger="1" minValue="0" maxValue="49" count="50">
        <n v="0"/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</sharedItems>
    </cacheField>
    <cacheField name="SWells" numFmtId="0">
      <sharedItems containsSemiMixedTypes="0" containsString="0" containsNumber="1" containsInteger="1" minValue="0" maxValue="48" count="49">
        <n v="0"/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</sharedItems>
    </cacheField>
    <cacheField name="MPN" numFmtId="0">
      <sharedItems containsMixedTypes="1" containsNumber="1" minValue="0.99" maxValue="2419.5700000000002" count="2352">
        <s v="&lt;1"/>
        <n v="0.99"/>
        <n v="1.99"/>
        <n v="2.98"/>
        <n v="3.98"/>
        <n v="4.9800000000000004"/>
        <n v="5.98"/>
        <n v="6.98"/>
        <n v="7.99"/>
        <n v="8.99"/>
        <n v="10"/>
        <n v="11.01"/>
        <n v="12.02"/>
        <n v="13.03"/>
        <n v="14.05"/>
        <n v="15.06"/>
        <n v="16.079999999999998"/>
        <n v="17.100000000000001"/>
        <n v="18.12"/>
        <n v="19.14"/>
        <n v="20.170000000000002"/>
        <n v="21.19"/>
        <n v="22.22"/>
        <n v="23.25"/>
        <n v="24.28"/>
        <n v="25.31"/>
        <n v="26.35"/>
        <n v="27.38"/>
        <n v="28.42"/>
        <n v="29.46"/>
        <n v="30.5"/>
        <n v="31.54"/>
        <n v="32.590000000000003"/>
        <n v="33.630000000000003"/>
        <n v="34.68"/>
        <n v="35.729999999999997"/>
        <n v="36.78"/>
        <n v="37.840000000000003"/>
        <n v="38.89"/>
        <n v="39.950000000000003"/>
        <n v="41.01"/>
        <n v="42.07"/>
        <n v="43.13"/>
        <n v="44.19"/>
        <n v="45.26"/>
        <n v="46.33"/>
        <n v="47.4"/>
        <n v="48.47"/>
        <n v="49.54"/>
        <n v="1"/>
        <n v="2.0099999999999998"/>
        <n v="3.01"/>
        <n v="4.0199999999999996"/>
        <n v="5.03"/>
        <n v="6.04"/>
        <n v="7.05"/>
        <n v="8.06"/>
        <n v="9.08"/>
        <n v="10.09"/>
        <n v="11.11"/>
        <n v="12.13"/>
        <n v="13.15"/>
        <n v="14.18"/>
        <n v="15.2"/>
        <n v="16.23"/>
        <n v="17.260000000000002"/>
        <n v="18.29"/>
        <n v="19.32"/>
        <n v="20.36"/>
        <n v="21.39"/>
        <n v="22.43"/>
        <n v="23.47"/>
        <n v="24.51"/>
        <n v="25.56"/>
        <n v="26.6"/>
        <n v="27.65"/>
        <n v="28.7"/>
        <n v="29.75"/>
        <n v="30.8"/>
        <n v="31.86"/>
        <n v="32.909999999999997"/>
        <n v="33.97"/>
        <n v="35.03"/>
        <n v="36.090000000000003"/>
        <n v="37.159999999999997"/>
        <n v="38.22"/>
        <n v="39.29"/>
        <n v="40.36"/>
        <n v="41.43"/>
        <n v="42.5"/>
        <n v="43.58"/>
        <n v="44.65"/>
        <n v="45.73"/>
        <n v="46.81"/>
        <n v="47.9"/>
        <n v="48.98"/>
        <n v="50.07"/>
        <n v="51.16"/>
        <n v="2.02"/>
        <n v="3.04"/>
        <n v="4.05"/>
        <n v="5.07"/>
        <n v="6.09"/>
        <n v="7.11"/>
        <n v="8.1300000000000008"/>
        <n v="9.16"/>
        <n v="10.19"/>
        <n v="11.21"/>
        <n v="12.24"/>
        <n v="13.28"/>
        <n v="14.31"/>
        <n v="15.35"/>
        <n v="16.38"/>
        <n v="17.420000000000002"/>
        <n v="18.46"/>
        <n v="19.510000000000002"/>
        <n v="20.55"/>
        <n v="21.6"/>
        <n v="22.65"/>
        <n v="23.7"/>
        <n v="24.75"/>
        <n v="25.81"/>
        <n v="26.86"/>
        <n v="27.92"/>
        <n v="28.98"/>
        <n v="30.04"/>
        <n v="31.11"/>
        <n v="32.18"/>
        <n v="33.24"/>
        <n v="34.31"/>
        <n v="35.39"/>
        <n v="36.46"/>
        <n v="37.54"/>
        <n v="38.61"/>
        <n v="39.69"/>
        <n v="40.78"/>
        <n v="41.86"/>
        <n v="42.95"/>
        <n v="44.03"/>
        <n v="45.12"/>
        <n v="46.22"/>
        <n v="47.31"/>
        <n v="48.41"/>
        <n v="49.51"/>
        <n v="50.61"/>
        <n v="51.71"/>
        <n v="52.81"/>
        <n v="3.06"/>
        <n v="4.09"/>
        <n v="5.12"/>
        <n v="6.15"/>
        <n v="7.18"/>
        <n v="8.2100000000000009"/>
        <n v="9.24"/>
        <n v="10.28"/>
        <n v="11.32"/>
        <n v="12.36"/>
        <n v="13.4"/>
        <n v="14.45"/>
        <n v="15.49"/>
        <n v="16.54"/>
        <n v="17.59"/>
        <n v="18.64"/>
        <n v="19.7"/>
        <n v="20.75"/>
        <n v="21.81"/>
        <n v="22.87"/>
        <n v="23.93"/>
        <n v="25"/>
        <n v="26.06"/>
        <n v="27.13"/>
        <n v="28.2"/>
        <n v="29.27"/>
        <n v="30.35"/>
        <n v="31.42"/>
        <n v="32.5"/>
        <n v="33.58"/>
        <n v="34.659999999999997"/>
        <n v="35.75"/>
        <n v="36.840000000000003"/>
        <n v="37.93"/>
        <n v="39.020000000000003"/>
        <n v="40.11"/>
        <n v="41.2"/>
        <n v="42.3"/>
        <n v="43.4"/>
        <n v="44.5"/>
        <n v="45.61"/>
        <n v="46.71"/>
        <n v="47.82"/>
        <n v="48.93"/>
        <n v="50.04"/>
        <n v="52.28"/>
        <n v="53.39"/>
        <n v="54.52"/>
        <n v="4.13"/>
        <n v="5.16"/>
        <n v="6.2"/>
        <n v="7.24"/>
        <n v="8.2899999999999991"/>
        <n v="9.33"/>
        <n v="10.38"/>
        <n v="11.42"/>
        <n v="12.48"/>
        <n v="13.53"/>
        <n v="14.58"/>
        <n v="15.64"/>
        <n v="16.7"/>
        <n v="17.760000000000002"/>
        <n v="18.82"/>
        <n v="19.89"/>
        <n v="20.96"/>
        <n v="22.02"/>
        <n v="23.1"/>
        <n v="24.17"/>
        <n v="25.25"/>
        <n v="26.32"/>
        <n v="27.4"/>
        <n v="28.49"/>
        <n v="29.57"/>
        <n v="30.66"/>
        <n v="31.75"/>
        <n v="32.840000000000003"/>
        <n v="33.93"/>
        <n v="35.020000000000003"/>
        <n v="36.119999999999997"/>
        <n v="37.22"/>
        <n v="38.32"/>
        <n v="39.43"/>
        <n v="40.53"/>
        <n v="41.64"/>
        <n v="42.75"/>
        <n v="43.87"/>
        <n v="44.98"/>
        <n v="46.1"/>
        <n v="47.22"/>
        <n v="48.34"/>
        <n v="49.47"/>
        <n v="50.6"/>
        <n v="51.72"/>
        <n v="52.86"/>
        <n v="53.99"/>
        <n v="55.13"/>
        <n v="56.27"/>
        <n v="5.21"/>
        <n v="6.26"/>
        <n v="7.31"/>
        <n v="8.36"/>
        <n v="9.42"/>
        <n v="10.47"/>
        <n v="11.53"/>
        <n v="12.59"/>
        <n v="13.66"/>
        <n v="14.72"/>
        <n v="15.79"/>
        <n v="16.86"/>
        <n v="17.93"/>
        <n v="19.010000000000002"/>
        <n v="20.079999999999998"/>
        <n v="21.16"/>
        <n v="22.24"/>
        <n v="23.33"/>
        <n v="24.41"/>
        <n v="25.5"/>
        <n v="26.59"/>
        <n v="27.68"/>
        <n v="28.78"/>
        <n v="29.87"/>
        <n v="30.97"/>
        <n v="32.07"/>
        <n v="33.18"/>
        <n v="34.28"/>
        <n v="36.5"/>
        <n v="37.619999999999997"/>
        <n v="38.729999999999997"/>
        <n v="39.85"/>
        <n v="40.97"/>
        <n v="42.09"/>
        <n v="43.22"/>
        <n v="44.35"/>
        <n v="45.47"/>
        <n v="46.61"/>
        <n v="47.74"/>
        <n v="48.88"/>
        <n v="50.02"/>
        <n v="52.31"/>
        <n v="53.45"/>
        <n v="54.6"/>
        <n v="55.75"/>
        <n v="56.91"/>
        <n v="58.07"/>
        <n v="6.32"/>
        <n v="7.38"/>
        <n v="8.44"/>
        <n v="9.51"/>
        <n v="10.57"/>
        <n v="11.64"/>
        <n v="12.72"/>
        <n v="13.79"/>
        <n v="14.87"/>
        <n v="15.95"/>
        <n v="17.03"/>
        <n v="18.11"/>
        <n v="19.2"/>
        <n v="20.28"/>
        <n v="21.37"/>
        <n v="22.47"/>
        <n v="23.56"/>
        <n v="24.66"/>
        <n v="25.76"/>
        <n v="27.97"/>
        <n v="29.07"/>
        <n v="30.18"/>
        <n v="31.3"/>
        <n v="32.409999999999997"/>
        <n v="33.53"/>
        <n v="34.65"/>
        <n v="35.770000000000003"/>
        <n v="36.89"/>
        <n v="38.020000000000003"/>
        <n v="39.15"/>
        <n v="40.28"/>
        <n v="41.42"/>
        <n v="42.55"/>
        <n v="43.69"/>
        <n v="44.83"/>
        <n v="45.98"/>
        <n v="47.13"/>
        <n v="48.28"/>
        <n v="49.43"/>
        <n v="50.58"/>
        <n v="51.74"/>
        <n v="52.9"/>
        <n v="54.07"/>
        <n v="55.23"/>
        <n v="56.4"/>
        <n v="57.57"/>
        <n v="58.74"/>
        <n v="59.92"/>
        <n v="7.45"/>
        <n v="8.52"/>
        <n v="9.6"/>
        <n v="10.68"/>
        <n v="11.76"/>
        <n v="12.84"/>
        <n v="13.93"/>
        <n v="15.01"/>
        <n v="16.100000000000001"/>
        <n v="17.2"/>
        <n v="19.39"/>
        <n v="20.49"/>
        <n v="21.59"/>
        <n v="22.7"/>
        <n v="23.8"/>
        <n v="24.91"/>
        <n v="26.03"/>
        <n v="27.14"/>
        <n v="28.26"/>
        <n v="29.38"/>
        <n v="31.63"/>
        <n v="32.76"/>
        <n v="33.89"/>
        <n v="36.15"/>
        <n v="37.29"/>
        <n v="38.43"/>
        <n v="39.58"/>
        <n v="40.72"/>
        <n v="41.87"/>
        <n v="43.03"/>
        <n v="44.18"/>
        <n v="45.34"/>
        <n v="46.5"/>
        <n v="47.66"/>
        <n v="48.83"/>
        <n v="49.99"/>
        <n v="52.34"/>
        <n v="53.51"/>
        <n v="54.69"/>
        <n v="55.88"/>
        <n v="57.06"/>
        <n v="58.25"/>
        <n v="59.44"/>
        <n v="60.63"/>
        <n v="61.83"/>
        <n v="8.6"/>
        <n v="9.69"/>
        <n v="10.78"/>
        <n v="11.87"/>
        <n v="12.97"/>
        <n v="14.06"/>
        <n v="15.16"/>
        <n v="16.260000000000002"/>
        <n v="17.37"/>
        <n v="18.48"/>
        <n v="19.59"/>
        <n v="20.7"/>
        <n v="22.93"/>
        <n v="24.05"/>
        <n v="25.17"/>
        <n v="26.3"/>
        <n v="27.43"/>
        <n v="28.56"/>
        <n v="29.69"/>
        <n v="30.83"/>
        <n v="31.97"/>
        <n v="33.11"/>
        <n v="34.25"/>
        <n v="35.4"/>
        <n v="36.549999999999997"/>
        <n v="37.700000000000003"/>
        <n v="38.86"/>
        <n v="40.020000000000003"/>
        <n v="41.18"/>
        <n v="42.34"/>
        <n v="43.51"/>
        <n v="44.68"/>
        <n v="45.85"/>
        <n v="47.03"/>
        <n v="48.21"/>
        <n v="49.39"/>
        <n v="50.57"/>
        <n v="51.76"/>
        <n v="52.95"/>
        <n v="54.14"/>
        <n v="55.34"/>
        <n v="56.54"/>
        <n v="57.74"/>
        <n v="58.95"/>
        <n v="60.16"/>
        <n v="61.37"/>
        <n v="62.58"/>
        <n v="63.8"/>
        <n v="9.7899999999999991"/>
        <n v="10.89"/>
        <n v="11.99"/>
        <n v="13.1"/>
        <n v="14.2"/>
        <n v="15.31"/>
        <n v="16.43"/>
        <n v="17.55"/>
        <n v="18.66"/>
        <n v="19.79"/>
        <n v="20.91"/>
        <n v="22.04"/>
        <n v="23.17"/>
        <n v="24.3"/>
        <n v="25.44"/>
        <n v="26.58"/>
        <n v="27.72"/>
        <n v="28.86"/>
        <n v="30.01"/>
        <n v="31.16"/>
        <n v="32.31"/>
        <n v="33.47"/>
        <n v="34.630000000000003"/>
        <n v="35.79"/>
        <n v="36.950000000000003"/>
        <n v="38.119999999999997"/>
        <n v="40.47"/>
        <n v="42.82"/>
        <n v="44.01"/>
        <n v="45.19"/>
        <n v="46.38"/>
        <n v="47.57"/>
        <n v="48.77"/>
        <n v="49.97"/>
        <n v="51.17"/>
        <n v="52.37"/>
        <n v="53.58"/>
        <n v="54.79"/>
        <n v="56"/>
        <n v="57.22"/>
        <n v="58.44"/>
        <n v="59.66"/>
        <n v="60.89"/>
        <n v="62.12"/>
        <n v="63.35"/>
        <n v="64.59"/>
        <n v="65.83"/>
        <n v="11"/>
        <n v="12.11"/>
        <n v="13.23"/>
        <n v="14.35"/>
        <n v="15.47"/>
        <n v="16.600000000000001"/>
        <n v="17.73"/>
        <n v="18.86"/>
        <n v="19.989999999999998"/>
        <n v="21.13"/>
        <n v="22.27"/>
        <n v="23.41"/>
        <n v="24.56"/>
        <n v="25.71"/>
        <n v="28.02"/>
        <n v="29.18"/>
        <n v="30.34"/>
        <n v="31.5"/>
        <n v="32.67"/>
        <n v="33.840000000000003"/>
        <n v="35.01"/>
        <n v="36.19"/>
        <n v="37.369999999999997"/>
        <n v="38.549999999999997"/>
        <n v="39.74"/>
        <n v="40.93"/>
        <n v="42.12"/>
        <n v="43.32"/>
        <n v="44.52"/>
        <n v="45.72"/>
        <n v="46.92"/>
        <n v="48.13"/>
        <n v="49.34"/>
        <n v="50.56"/>
        <n v="51.78"/>
        <n v="53"/>
        <n v="54.23"/>
        <n v="55.45"/>
        <n v="56.69"/>
        <n v="57.92"/>
        <n v="59.16"/>
        <n v="60.4"/>
        <n v="61.65"/>
        <n v="62.9"/>
        <n v="64.150000000000006"/>
        <n v="65.41"/>
        <n v="66.67"/>
        <n v="67.930000000000007"/>
        <n v="12.23"/>
        <n v="13.36"/>
        <n v="14.49"/>
        <n v="15.63"/>
        <n v="16.77"/>
        <n v="17.91"/>
        <n v="19.05"/>
        <n v="20.2"/>
        <n v="21.35"/>
        <n v="22.51"/>
        <n v="23.66"/>
        <n v="24.82"/>
        <n v="25.99"/>
        <n v="27.15"/>
        <n v="28.32"/>
        <n v="29.5"/>
        <n v="30.67"/>
        <n v="31.85"/>
        <n v="33.03"/>
        <n v="34.22"/>
        <n v="35.409999999999997"/>
        <n v="36.6"/>
        <n v="37.799999999999997"/>
        <n v="38.99"/>
        <n v="40.200000000000003"/>
        <n v="41.4"/>
        <n v="42.61"/>
        <n v="43.82"/>
        <n v="45.04"/>
        <n v="46.26"/>
        <n v="47.48"/>
        <n v="48.71"/>
        <n v="49.94"/>
        <n v="52.41"/>
        <n v="53.65"/>
        <n v="54.89"/>
        <n v="56.14"/>
        <n v="57.39"/>
        <n v="58.64"/>
        <n v="59.9"/>
        <n v="61.16"/>
        <n v="62.43"/>
        <n v="63.7"/>
        <n v="64.97"/>
        <n v="66.25"/>
        <n v="67.53"/>
        <n v="68.81"/>
        <n v="70.099999999999994"/>
        <n v="13.5"/>
        <n v="14.64"/>
        <n v="16.940000000000001"/>
        <n v="18.100000000000001"/>
        <n v="19.260000000000002"/>
        <n v="20.420000000000002"/>
        <n v="21.58"/>
        <n v="22.75"/>
        <n v="23.92"/>
        <n v="25.09"/>
        <n v="26.27"/>
        <n v="27.45"/>
        <n v="28.64"/>
        <n v="29.82"/>
        <n v="31.01"/>
        <n v="32.21"/>
        <n v="33.409999999999997"/>
        <n v="34.61"/>
        <n v="35.81"/>
        <n v="37.020000000000003"/>
        <n v="38.229999999999997"/>
        <n v="39.450000000000003"/>
        <n v="40.67"/>
        <n v="41.89"/>
        <n v="43.11"/>
        <n v="44.34"/>
        <n v="45.58"/>
        <n v="48.05"/>
        <n v="49.3"/>
        <n v="50.55"/>
        <n v="51.8"/>
        <n v="53.05"/>
        <n v="54.31"/>
        <n v="55.58"/>
        <n v="56.84"/>
        <n v="58.11"/>
        <n v="59.39"/>
        <n v="60.67"/>
        <n v="61.95"/>
        <n v="63.23"/>
        <n v="64.52"/>
        <n v="65.819999999999993"/>
        <n v="67.12"/>
        <n v="68.42"/>
        <n v="69.72"/>
        <n v="71.03"/>
        <n v="72.349999999999994"/>
        <n v="14.8"/>
        <n v="15.96"/>
        <n v="17.12"/>
        <n v="19.46"/>
        <n v="20.64"/>
        <n v="23"/>
        <n v="24.18"/>
        <n v="25.37"/>
        <n v="26.56"/>
        <n v="27.76"/>
        <n v="28.96"/>
        <n v="30.16"/>
        <n v="31.37"/>
        <n v="32.58"/>
        <n v="33.79"/>
        <n v="36.229999999999997"/>
        <n v="37.450000000000003"/>
        <n v="38.68"/>
        <n v="39.909999999999997"/>
        <n v="41.15"/>
        <n v="42.39"/>
        <n v="43.63"/>
        <n v="44.88"/>
        <n v="46.13"/>
        <n v="47.39"/>
        <n v="48.64"/>
        <n v="49.91"/>
        <n v="52.45"/>
        <n v="53.72"/>
        <n v="55"/>
        <n v="56.28"/>
        <n v="58.86"/>
        <n v="60.15"/>
        <n v="61.45"/>
        <n v="62.76"/>
        <n v="64.06"/>
        <n v="65.38"/>
        <n v="66.69"/>
        <n v="68.010000000000005"/>
        <n v="69.34"/>
        <n v="70.66"/>
        <n v="72"/>
        <n v="73.33"/>
        <n v="74.680000000000007"/>
        <n v="16.13"/>
        <n v="17.309999999999999"/>
        <n v="18.489999999999998"/>
        <n v="19.670000000000002"/>
        <n v="20.86"/>
        <n v="22.05"/>
        <n v="24.45"/>
        <n v="25.65"/>
        <n v="28.07"/>
        <n v="29.29"/>
        <n v="31.73"/>
        <n v="32.950000000000003"/>
        <n v="34.18"/>
        <n v="35.42"/>
        <n v="36.65"/>
        <n v="37.9"/>
        <n v="39.14"/>
        <n v="40.39"/>
        <n v="42.9"/>
        <n v="44.16"/>
        <n v="45.43"/>
        <n v="46.7"/>
        <n v="47.97"/>
        <n v="49.25"/>
        <n v="50.53"/>
        <n v="51.82"/>
        <n v="53.11"/>
        <n v="54.41"/>
        <n v="55.7"/>
        <n v="57.01"/>
        <n v="58.32"/>
        <n v="59.63"/>
        <n v="60.94"/>
        <n v="62.27"/>
        <n v="63.59"/>
        <n v="64.92"/>
        <n v="67.59"/>
        <n v="68.94"/>
        <n v="70.28"/>
        <n v="71.64"/>
        <n v="72.989999999999995"/>
        <n v="74.349999999999994"/>
        <n v="75.72"/>
        <n v="77.09"/>
        <n v="17.489999999999998"/>
        <n v="18.690000000000001"/>
        <n v="21.09"/>
        <n v="22.3"/>
        <n v="23.51"/>
        <n v="24.72"/>
        <n v="25.94"/>
        <n v="27.17"/>
        <n v="28.39"/>
        <n v="29.62"/>
        <n v="30.86"/>
        <n v="32.1"/>
        <n v="33.340000000000003"/>
        <n v="34.590000000000003"/>
        <n v="35.840000000000003"/>
        <n v="37.090000000000003"/>
        <n v="38.35"/>
        <n v="39.61"/>
        <n v="40.880000000000003"/>
        <n v="42.15"/>
        <n v="43.43"/>
        <n v="44.71"/>
        <n v="45.99"/>
        <n v="47.28"/>
        <n v="48.58"/>
        <n v="49.88"/>
        <n v="51.18"/>
        <n v="52.48"/>
        <n v="53.8"/>
        <n v="55.11"/>
        <n v="56.43"/>
        <n v="57.76"/>
        <n v="59.09"/>
        <n v="60.42"/>
        <n v="61.76"/>
        <n v="63.1"/>
        <n v="64.45"/>
        <n v="65.8"/>
        <n v="67.16"/>
        <n v="68.52"/>
        <n v="69.89"/>
        <n v="71.260000000000005"/>
        <n v="72.64"/>
        <n v="74.02"/>
        <n v="75.41"/>
        <n v="76.8"/>
        <n v="78.2"/>
        <n v="79.599999999999994"/>
        <n v="18.899999999999999"/>
        <n v="20.11"/>
        <n v="21.33"/>
        <n v="22.55"/>
        <n v="23.78"/>
        <n v="25.01"/>
        <n v="26.24"/>
        <n v="27.48"/>
        <n v="28.72"/>
        <n v="29.97"/>
        <n v="31.22"/>
        <n v="32.479999999999997"/>
        <n v="33.74"/>
        <n v="35"/>
        <n v="36.270000000000003"/>
        <n v="38.82"/>
        <n v="40.1"/>
        <n v="41.39"/>
        <n v="42.68"/>
        <n v="43.97"/>
        <n v="45.27"/>
        <n v="46.58"/>
        <n v="47.89"/>
        <n v="49.2"/>
        <n v="50.52"/>
        <n v="51.84"/>
        <n v="53.17"/>
        <n v="54.5"/>
        <n v="55.84"/>
        <n v="57.18"/>
        <n v="58.53"/>
        <n v="59.88"/>
        <n v="61.24"/>
        <n v="62.6"/>
        <n v="63.97"/>
        <n v="65.34"/>
        <n v="66.72"/>
        <n v="68.099999999999994"/>
        <n v="69.489999999999995"/>
        <n v="70.88"/>
        <n v="72.28"/>
        <n v="73.680000000000007"/>
        <n v="75.09"/>
        <n v="76.5"/>
        <n v="77.92"/>
        <n v="79.34"/>
        <n v="80.77"/>
        <n v="82.21"/>
        <n v="20.34"/>
        <n v="21.57"/>
        <n v="22.81"/>
        <n v="25.3"/>
        <n v="26.55"/>
        <n v="27.8"/>
        <n v="29.06"/>
        <n v="30.32"/>
        <n v="31.59"/>
        <n v="32.869999999999997"/>
        <n v="34.14"/>
        <n v="35.43"/>
        <n v="36.71"/>
        <n v="38"/>
        <n v="39.299999999999997"/>
        <n v="40.6"/>
        <n v="41.91"/>
        <n v="44.53"/>
        <n v="47.18"/>
        <n v="48.51"/>
        <n v="49.84"/>
        <n v="52.53"/>
        <n v="53.88"/>
        <n v="56.59"/>
        <n v="57.96"/>
        <n v="59.33"/>
        <n v="60.7"/>
        <n v="62.09"/>
        <n v="63.47"/>
        <n v="64.86"/>
        <n v="66.260000000000005"/>
        <n v="67.66"/>
        <n v="69.069999999999993"/>
        <n v="70.48"/>
        <n v="71.900000000000006"/>
        <n v="74.760000000000005"/>
        <n v="76.19"/>
        <n v="77.63"/>
        <n v="79.08"/>
        <n v="80.53"/>
        <n v="81.99"/>
        <n v="83.46"/>
        <n v="84.93"/>
        <n v="21.82"/>
        <n v="23.07"/>
        <n v="24.33"/>
        <n v="25.59"/>
        <n v="28.13"/>
        <n v="29.41"/>
        <n v="30.69"/>
        <n v="33.270000000000003"/>
        <n v="34.56"/>
        <n v="35.86"/>
        <n v="37.17"/>
        <n v="38.479999999999997"/>
        <n v="39.79"/>
        <n v="41.11"/>
        <n v="42.44"/>
        <n v="43.77"/>
        <n v="45.11"/>
        <n v="46.45"/>
        <n v="47.79"/>
        <n v="49.15"/>
        <n v="50.5"/>
        <n v="51.87"/>
        <n v="53.23"/>
        <n v="54.61"/>
        <n v="55.98"/>
        <n v="57.37"/>
        <n v="58.76"/>
        <n v="61.55"/>
        <n v="62.96"/>
        <n v="64.37"/>
        <n v="65.790000000000006"/>
        <n v="67.209999999999994"/>
        <n v="68.64"/>
        <n v="70.08"/>
        <n v="71.52"/>
        <n v="72.959999999999994"/>
        <n v="74.42"/>
        <n v="75.87"/>
        <n v="77.34"/>
        <n v="78.81"/>
        <n v="80.290000000000006"/>
        <n v="81.77"/>
        <n v="83.26"/>
        <n v="84.75"/>
        <n v="86.25"/>
        <n v="87.76"/>
        <n v="23.34"/>
        <n v="24.62"/>
        <n v="25.9"/>
        <n v="27.18"/>
        <n v="28.47"/>
        <n v="29.76"/>
        <n v="31.06"/>
        <n v="32.369999999999997"/>
        <n v="33.68"/>
        <n v="34.99"/>
        <n v="36.31"/>
        <n v="37.64"/>
        <n v="38.97"/>
        <n v="40.299999999999997"/>
        <n v="42.99"/>
        <n v="45.7"/>
        <n v="47.06"/>
        <n v="48.43"/>
        <n v="49.81"/>
        <n v="51.19"/>
        <n v="52.57"/>
        <n v="53.96"/>
        <n v="55.36"/>
        <n v="56.76"/>
        <n v="58.17"/>
        <n v="59.59"/>
        <n v="61.01"/>
        <n v="63.86"/>
        <n v="65.3"/>
        <n v="66.75"/>
        <n v="68.2"/>
        <n v="69.650000000000006"/>
        <n v="71.12"/>
        <n v="72.59"/>
        <n v="74.06"/>
        <n v="75.540000000000006"/>
        <n v="77.03"/>
        <n v="78.53"/>
        <n v="80.03"/>
        <n v="81.540000000000006"/>
        <n v="83.05"/>
        <n v="84.57"/>
        <n v="86.1"/>
        <n v="87.63"/>
        <n v="89.17"/>
        <n v="90.72"/>
        <n v="26.21"/>
        <n v="27.51"/>
        <n v="28.82"/>
        <n v="30.13"/>
        <n v="31.45"/>
        <n v="32.770000000000003"/>
        <n v="34.1"/>
        <n v="35.44"/>
        <n v="36.770000000000003"/>
        <n v="39.47"/>
        <n v="40.83"/>
        <n v="42.19"/>
        <n v="43.56"/>
        <n v="44.93"/>
        <n v="46.31"/>
        <n v="47.7"/>
        <n v="49.09"/>
        <n v="50.49"/>
        <n v="51.89"/>
        <n v="53.3"/>
        <n v="54.72"/>
        <n v="59"/>
        <n v="60.44"/>
        <n v="61.89"/>
        <n v="63.34"/>
        <n v="64.8"/>
        <n v="66.27"/>
        <n v="67.739999999999995"/>
        <n v="69.22"/>
        <n v="70.709999999999994"/>
        <n v="72.2"/>
        <n v="73.7"/>
        <n v="75.2"/>
        <n v="76.72"/>
        <n v="78.239999999999995"/>
        <n v="79.760000000000005"/>
        <n v="81.3"/>
        <n v="82.84"/>
        <n v="84.39"/>
        <n v="85.94"/>
        <n v="87.5"/>
        <n v="89.07"/>
        <n v="90.65"/>
        <n v="92.23"/>
        <n v="93.82"/>
        <n v="26.53"/>
        <n v="27.85"/>
        <n v="29.17"/>
        <n v="30.51"/>
        <n v="31.84"/>
        <n v="33.19"/>
        <n v="34.54"/>
        <n v="35.89"/>
        <n v="37.25"/>
        <n v="38.619999999999997"/>
        <n v="39.99"/>
        <n v="41.37"/>
        <n v="44.14"/>
        <n v="45.54"/>
        <n v="46.94"/>
        <n v="48.35"/>
        <n v="49.77"/>
        <n v="52.62"/>
        <n v="54.05"/>
        <n v="55.5"/>
        <n v="56.94"/>
        <n v="58.4"/>
        <n v="59.86"/>
        <n v="61.33"/>
        <n v="62.8"/>
        <n v="64.28"/>
        <n v="65.77"/>
        <n v="67.27"/>
        <n v="68.77"/>
        <n v="71.8"/>
        <n v="73.319999999999993"/>
        <n v="74.849999999999994"/>
        <n v="76.39"/>
        <n v="77.94"/>
        <n v="79.489999999999995"/>
        <n v="81.05"/>
        <n v="82.62"/>
        <n v="84.19"/>
        <n v="85.78"/>
        <n v="87.37"/>
        <n v="88.96"/>
        <n v="90.57"/>
        <n v="92.18"/>
        <n v="93.81"/>
        <n v="95.44"/>
        <n v="97.07"/>
        <n v="29.54"/>
        <n v="30.89"/>
        <n v="32.25"/>
        <n v="33.61"/>
        <n v="34.979999999999997"/>
        <n v="36.36"/>
        <n v="37.74"/>
        <n v="39.130000000000003"/>
        <n v="40.520000000000003"/>
        <n v="41.93"/>
        <n v="43.33"/>
        <n v="44.75"/>
        <n v="46.17"/>
        <n v="47.6"/>
        <n v="49.03"/>
        <n v="50.47"/>
        <n v="51.92"/>
        <n v="53.37"/>
        <n v="54.83"/>
        <n v="56.3"/>
        <n v="57.78"/>
        <n v="59.26"/>
        <n v="60.75"/>
        <n v="62.25"/>
        <n v="63.75"/>
        <n v="65.260000000000005"/>
        <n v="66.78"/>
        <n v="68.31"/>
        <n v="69.84"/>
        <n v="71.38"/>
        <n v="72.930000000000007"/>
        <n v="74.489999999999995"/>
        <n v="76.05"/>
        <n v="77.62"/>
        <n v="79.2"/>
        <n v="80.790000000000006"/>
        <n v="82.39"/>
        <n v="83.99"/>
        <n v="85.6"/>
        <n v="87.22"/>
        <n v="88.85"/>
        <n v="90.49"/>
        <n v="92.14"/>
        <n v="93.79"/>
        <n v="95.45"/>
        <n v="97.12"/>
        <n v="98.8"/>
        <n v="100.49"/>
        <n v="29.92"/>
        <n v="31.29"/>
        <n v="34.049999999999997"/>
        <n v="35.450000000000003"/>
        <n v="38.25"/>
        <n v="39.659999999999997"/>
        <n v="41.08"/>
        <n v="43.93"/>
        <n v="45.37"/>
        <n v="46.82"/>
        <n v="48.27"/>
        <n v="49.73"/>
        <n v="51.2"/>
        <n v="52.67"/>
        <n v="54.15"/>
        <n v="55.64"/>
        <n v="57.14"/>
        <n v="61.67"/>
        <n v="63.2"/>
        <n v="64.73"/>
        <n v="67.83"/>
        <n v="69.38"/>
        <n v="70.95"/>
        <n v="72.53"/>
        <n v="74.11"/>
        <n v="75.7"/>
        <n v="77.3"/>
        <n v="78.91"/>
        <n v="80.52"/>
        <n v="82.15"/>
        <n v="83.78"/>
        <n v="85.43"/>
        <n v="87.08"/>
        <n v="88.74"/>
        <n v="90.41"/>
        <n v="92.08"/>
        <n v="93.77"/>
        <n v="95.47"/>
        <n v="97.17"/>
        <n v="98.89"/>
        <n v="100.61"/>
        <n v="102.35"/>
        <n v="104.09"/>
        <n v="31.7"/>
        <n v="33.1"/>
        <n v="34.51"/>
        <n v="35.92"/>
        <n v="37.340000000000003"/>
        <n v="38.770000000000003"/>
        <n v="41.65"/>
        <n v="43.09"/>
        <n v="44.55"/>
        <n v="46.01"/>
        <n v="47.49"/>
        <n v="48.96"/>
        <n v="50.45"/>
        <n v="51.95"/>
        <n v="54.96"/>
        <n v="56.48"/>
        <n v="58"/>
        <n v="59.54"/>
        <n v="61.08"/>
        <n v="62.63"/>
        <n v="64.19"/>
        <n v="65.75"/>
        <n v="67.33"/>
        <n v="68.91"/>
        <n v="70.510000000000005"/>
        <n v="72.11"/>
        <n v="73.72"/>
        <n v="75.34"/>
        <n v="76.959999999999994"/>
        <n v="78.599999999999994"/>
        <n v="80.25"/>
        <n v="81.900000000000006"/>
        <n v="83.57"/>
        <n v="85.24"/>
        <n v="86.92"/>
        <n v="88.62"/>
        <n v="90.32"/>
        <n v="92.03"/>
        <n v="93.75"/>
        <n v="95.49"/>
        <n v="97.23"/>
        <n v="98.98"/>
        <n v="100.74"/>
        <n v="102.51"/>
        <n v="104.29"/>
        <n v="106.09"/>
        <n v="107.89"/>
        <n v="33.549999999999997"/>
        <n v="36.409999999999997"/>
        <n v="37.86"/>
        <n v="39.31"/>
        <n v="40.770000000000003"/>
        <n v="42.23"/>
        <n v="43.71"/>
        <n v="46.68"/>
        <n v="48.18"/>
        <n v="49.69"/>
        <n v="52.72"/>
        <n v="54.25"/>
        <n v="55.79"/>
        <n v="57.34"/>
        <n v="58.9"/>
        <n v="60.46"/>
        <n v="62.04"/>
        <n v="63.62"/>
        <n v="65.209999999999994"/>
        <n v="66.81"/>
        <n v="68.430000000000007"/>
        <n v="70.040000000000006"/>
        <n v="71.67"/>
        <n v="73.31"/>
        <n v="74.959999999999994"/>
        <n v="76.62"/>
        <n v="78.28"/>
        <n v="79.959999999999994"/>
        <n v="81.650000000000006"/>
        <n v="83.34"/>
        <n v="85.05"/>
        <n v="86.77"/>
        <n v="88.49"/>
        <n v="90.23"/>
        <n v="91.98"/>
        <n v="93.73"/>
        <n v="95.5"/>
        <n v="97.28"/>
        <n v="99.07"/>
        <n v="100.87"/>
        <n v="102.68"/>
        <n v="104.51"/>
        <n v="106.34"/>
        <n v="108.19"/>
        <n v="110.04"/>
        <n v="111.91"/>
        <n v="35.46"/>
        <n v="36.92"/>
        <n v="38.39"/>
        <n v="39.86"/>
        <n v="41.35"/>
        <n v="42.84"/>
        <n v="47.37"/>
        <n v="48.9"/>
        <n v="50.43"/>
        <n v="51.98"/>
        <n v="53.53"/>
        <n v="55.09"/>
        <n v="56.66"/>
        <n v="58.24"/>
        <n v="59.83"/>
        <n v="61.43"/>
        <n v="63.04"/>
        <n v="64.66"/>
        <n v="66.28"/>
        <n v="67.92"/>
        <n v="69.569999999999993"/>
        <n v="71.22"/>
        <n v="72.89"/>
        <n v="74.569999999999993"/>
        <n v="76.260000000000005"/>
        <n v="77.95"/>
        <n v="79.66"/>
        <n v="81.38"/>
        <n v="83.11"/>
        <n v="84.85"/>
        <n v="86.6"/>
        <n v="88.36"/>
        <n v="90.14"/>
        <n v="91.92"/>
        <n v="93.71"/>
        <n v="95.52"/>
        <n v="97.34"/>
        <n v="99.17"/>
        <n v="101.01"/>
        <n v="102.86"/>
        <n v="104.73"/>
        <n v="106.61"/>
        <n v="108.5"/>
        <n v="110.4"/>
        <n v="112.31"/>
        <n v="114.24"/>
        <n v="116.18"/>
        <n v="37.44"/>
        <n v="38.93"/>
        <n v="40.44"/>
        <n v="41.95"/>
        <n v="43.47"/>
        <n v="45"/>
        <n v="46.54"/>
        <n v="48.08"/>
        <n v="49.64"/>
        <n v="51.21"/>
        <n v="52.78"/>
        <n v="54.36"/>
        <n v="55.96"/>
        <n v="57.56"/>
        <n v="59.18"/>
        <n v="60.8"/>
        <n v="64.08"/>
        <n v="65.73"/>
        <n v="67.400000000000006"/>
        <n v="70.760000000000005"/>
        <n v="72.45"/>
        <n v="74.16"/>
        <n v="75.88"/>
        <n v="77.61"/>
        <n v="79.349999999999994"/>
        <n v="81.099999999999994"/>
        <n v="82.87"/>
        <n v="84.64"/>
        <n v="86.43"/>
        <n v="88.23"/>
        <n v="90.04"/>
        <n v="91.86"/>
        <n v="93.69"/>
        <n v="95.54"/>
        <n v="97.4"/>
        <n v="99.27"/>
        <n v="101.16"/>
        <n v="103.05"/>
        <n v="104.96"/>
        <n v="106.89"/>
        <n v="108.82"/>
        <n v="110.77"/>
        <n v="112.74"/>
        <n v="114.71"/>
        <n v="116.7"/>
        <n v="118.71"/>
        <n v="120.72"/>
        <n v="39.5"/>
        <n v="41.03"/>
        <n v="42.57"/>
        <n v="44.12"/>
        <n v="45.68"/>
        <n v="47.25"/>
        <n v="48.82"/>
        <n v="50.41"/>
        <n v="52.01"/>
        <n v="53.62"/>
        <n v="56.86"/>
        <n v="58.5"/>
        <n v="61.81"/>
        <n v="63.48"/>
        <n v="65.16"/>
        <n v="66.849999999999994"/>
        <n v="68.56"/>
        <n v="70.27"/>
        <n v="73.739999999999995"/>
        <n v="75.489999999999995"/>
        <n v="77.25"/>
        <n v="79.03"/>
        <n v="80.81"/>
        <n v="82.61"/>
        <n v="84.42"/>
        <n v="88.08"/>
        <n v="89.93"/>
        <n v="91.8"/>
        <n v="93.67"/>
        <n v="95.56"/>
        <n v="97.46"/>
        <n v="99.38"/>
        <n v="101.31"/>
        <n v="103.25"/>
        <n v="105.21"/>
        <n v="107.18"/>
        <n v="109.17"/>
        <n v="111.17"/>
        <n v="113.18"/>
        <n v="115.21"/>
        <n v="117.26"/>
        <n v="119.31"/>
        <n v="121.39"/>
        <n v="123.48"/>
        <n v="125.58"/>
        <n v="43.21"/>
        <n v="44.79"/>
        <n v="47.98"/>
        <n v="49.59"/>
        <n v="52.84"/>
        <n v="54.48"/>
        <n v="57.8"/>
        <n v="59.48"/>
        <n v="62.86"/>
        <n v="64.569999999999993"/>
        <n v="66.290000000000006"/>
        <n v="68.03"/>
        <n v="69.77"/>
        <n v="71.53"/>
        <n v="73.3"/>
        <n v="75.08"/>
        <n v="76.88"/>
        <n v="78.69"/>
        <n v="80.510000000000005"/>
        <n v="82.35"/>
        <n v="84.2"/>
        <n v="86.06"/>
        <n v="87.94"/>
        <n v="89.83"/>
        <n v="91.73"/>
        <n v="93.65"/>
        <n v="95.58"/>
        <n v="97.53"/>
        <n v="99.49"/>
        <n v="101.47"/>
        <n v="103.46"/>
        <n v="105.47"/>
        <n v="107.49"/>
        <n v="109.53"/>
        <n v="111.58"/>
        <n v="113.65"/>
        <n v="115.74"/>
        <n v="117.84"/>
        <n v="119.96"/>
        <n v="122.09"/>
        <n v="124.24"/>
        <n v="126.41"/>
        <n v="128.59"/>
        <n v="130.80000000000001"/>
        <n v="43.88"/>
        <n v="45.49"/>
        <n v="47.11"/>
        <n v="48.74"/>
        <n v="50.39"/>
        <n v="52.04"/>
        <n v="53.71"/>
        <n v="55.39"/>
        <n v="57.08"/>
        <n v="58.78"/>
        <n v="60.49"/>
        <n v="62.22"/>
        <n v="63.96"/>
        <n v="65.709999999999994"/>
        <n v="67.47"/>
        <n v="69.25"/>
        <n v="71.040000000000006"/>
        <n v="72.849999999999994"/>
        <n v="74.66"/>
        <n v="76.489999999999995"/>
        <n v="78.34"/>
        <n v="80.2"/>
        <n v="82.07"/>
        <n v="83.96"/>
        <n v="85.86"/>
        <n v="87.78"/>
        <n v="89.71"/>
        <n v="91.66"/>
        <n v="93.63"/>
        <n v="95.6"/>
        <n v="97.6"/>
        <n v="99.61"/>
        <n v="101.64"/>
        <n v="103.68"/>
        <n v="105.74"/>
        <n v="107.82"/>
        <n v="109.91"/>
        <n v="112.02"/>
        <n v="114.15"/>
        <n v="116.29"/>
        <n v="118.45"/>
        <n v="120.64"/>
        <n v="122.83"/>
        <n v="125.05"/>
        <n v="127.29"/>
        <n v="129.54"/>
        <n v="131.81"/>
        <n v="134.1"/>
        <n v="136.41"/>
        <n v="47.87"/>
        <n v="51.22"/>
        <n v="52.91"/>
        <n v="56.33"/>
        <n v="58.06"/>
        <n v="59.8"/>
        <n v="63.32"/>
        <n v="65.099999999999994"/>
        <n v="66.900000000000006"/>
        <n v="68.709999999999994"/>
        <n v="70.53"/>
        <n v="72.37"/>
        <n v="74.22"/>
        <n v="76.09"/>
        <n v="77.97"/>
        <n v="79.87"/>
        <n v="81.790000000000006"/>
        <n v="83.71"/>
        <n v="85.66"/>
        <n v="87.62"/>
        <n v="89.6"/>
        <n v="91.59"/>
        <n v="93.6"/>
        <n v="95.63"/>
        <n v="97.67"/>
        <n v="99.73"/>
        <n v="101.81"/>
        <n v="103.91"/>
        <n v="106.02"/>
        <n v="108.16"/>
        <n v="110.31"/>
        <n v="112.48"/>
        <n v="114.67"/>
        <n v="116.88"/>
        <n v="119.11"/>
        <n v="121.35"/>
        <n v="123.62"/>
        <n v="125.91"/>
        <n v="128.22"/>
        <n v="130.54"/>
        <n v="132.88999999999999"/>
        <n v="135.26"/>
        <n v="137.65"/>
        <n v="140.07"/>
        <n v="142.5"/>
        <n v="48.66"/>
        <n v="50.36"/>
        <n v="52.08"/>
        <n v="53.81"/>
        <n v="55.55"/>
        <n v="57.31"/>
        <n v="59.08"/>
        <n v="60.86"/>
        <n v="62.66"/>
        <n v="64.47"/>
        <n v="66.3"/>
        <n v="68.150000000000006"/>
        <n v="70"/>
        <n v="71.88"/>
        <n v="73.77"/>
        <n v="75.67"/>
        <n v="77.59"/>
        <n v="79.53"/>
        <n v="81.489999999999995"/>
        <n v="85.44"/>
        <n v="87.45"/>
        <n v="89.47"/>
        <n v="91.52"/>
        <n v="93.57"/>
        <n v="95.65"/>
        <n v="97.75"/>
        <n v="99.86"/>
        <n v="102"/>
        <n v="104.15"/>
        <n v="106.33"/>
        <n v="108.52"/>
        <n v="110.73"/>
        <n v="112.97"/>
        <n v="115.22"/>
        <n v="117.5"/>
        <n v="119.8"/>
        <n v="122.12"/>
        <n v="124.46"/>
        <n v="126.82"/>
        <n v="129.21"/>
        <n v="131.61000000000001"/>
        <n v="134.04"/>
        <n v="136.5"/>
        <n v="138.97999999999999"/>
        <n v="141.47999999999999"/>
        <n v="144"/>
        <n v="146.55000000000001"/>
        <n v="149.12"/>
        <n v="52.98"/>
        <n v="54.75"/>
        <n v="56.53"/>
        <n v="58.33"/>
        <n v="61.98"/>
        <n v="63.82"/>
        <n v="65.680000000000007"/>
        <n v="67.56"/>
        <n v="69.45"/>
        <n v="71.36"/>
        <n v="73.290000000000006"/>
        <n v="75.23"/>
        <n v="77.19"/>
        <n v="79.17"/>
        <n v="81.17"/>
        <n v="83.19"/>
        <n v="85.22"/>
        <n v="87.27"/>
        <n v="89.34"/>
        <n v="91.44"/>
        <n v="93.55"/>
        <n v="95.68"/>
        <n v="97.83"/>
        <n v="100"/>
        <n v="102.19"/>
        <n v="104.41"/>
        <n v="106.64"/>
        <n v="108.9"/>
        <n v="111.18"/>
        <n v="113.48"/>
        <n v="115.81"/>
        <n v="118.16"/>
        <n v="120.53"/>
        <n v="122.93"/>
        <n v="125.35"/>
        <n v="127.79"/>
        <n v="130.26"/>
        <n v="132.76"/>
        <n v="135.27000000000001"/>
        <n v="137.82"/>
        <n v="140.38999999999999"/>
        <n v="142.99"/>
        <n v="145.61000000000001"/>
        <n v="148.27000000000001"/>
        <n v="150.94"/>
        <n v="153.65"/>
        <n v="156.38"/>
        <n v="53.92"/>
        <n v="55.73"/>
        <n v="59.4"/>
        <n v="61.27"/>
        <n v="63.14"/>
        <n v="65.040000000000006"/>
        <n v="66.95"/>
        <n v="68.88"/>
        <n v="70.83"/>
        <n v="72.790000000000006"/>
        <n v="74.78"/>
        <n v="76.78"/>
        <n v="78.8"/>
        <n v="80.84"/>
        <n v="82.9"/>
        <n v="84.98"/>
        <n v="87.09"/>
        <n v="89.21"/>
        <n v="91.35"/>
        <n v="93.52"/>
        <n v="95.7"/>
        <n v="97.91"/>
        <n v="100.15"/>
        <n v="102.4"/>
        <n v="104.68"/>
        <n v="106.98"/>
        <n v="109.31"/>
        <n v="111.66"/>
        <n v="114.03"/>
        <n v="116.43"/>
        <n v="118.86"/>
        <n v="121.31"/>
        <n v="123.79"/>
        <n v="126.3"/>
        <n v="128.83000000000001"/>
        <n v="131.38999999999999"/>
        <n v="133.97999999999999"/>
        <n v="136.59"/>
        <n v="139.24"/>
        <n v="141.91"/>
        <n v="144.62"/>
        <n v="147.35"/>
        <n v="150.11000000000001"/>
        <n v="152.91"/>
        <n v="155.72999999999999"/>
        <n v="158.59"/>
        <n v="161.47"/>
        <n v="164.39"/>
        <n v="58.63"/>
        <n v="60.53"/>
        <n v="62.44"/>
        <n v="66.31"/>
        <n v="68.28"/>
        <n v="72.27"/>
        <n v="74.3"/>
        <n v="76.34"/>
        <n v="78.41"/>
        <n v="80.5"/>
        <n v="84.74"/>
        <n v="86.89"/>
        <n v="91.26"/>
        <n v="93.49"/>
        <n v="95.73"/>
        <n v="98"/>
        <n v="100.3"/>
        <n v="102.62"/>
        <n v="104.97"/>
        <n v="107.34"/>
        <n v="109.74"/>
        <n v="112.16"/>
        <n v="114.62"/>
        <n v="117.1"/>
        <n v="119.61"/>
        <n v="122.15"/>
        <n v="124.71"/>
        <n v="127.31"/>
        <n v="129.94"/>
        <n v="132.6"/>
        <n v="135.29"/>
        <n v="138.01"/>
        <n v="140.76"/>
        <n v="143.55000000000001"/>
        <n v="146.37"/>
        <n v="149.22"/>
        <n v="152.11000000000001"/>
        <n v="155.03"/>
        <n v="157.99"/>
        <n v="160.97999999999999"/>
        <n v="164.01"/>
        <n v="167.07"/>
        <n v="170.17"/>
        <n v="173.3"/>
        <n v="59.76"/>
        <n v="61.7"/>
        <n v="63.67"/>
        <n v="65.650000000000006"/>
        <n v="69.680000000000007"/>
        <n v="71.73"/>
        <n v="73.8"/>
        <n v="75.89"/>
        <n v="78"/>
        <n v="80.14"/>
        <n v="82.3"/>
        <n v="84.48"/>
        <n v="86.68"/>
        <n v="88.92"/>
        <n v="91.17"/>
        <n v="93.46"/>
        <n v="95.76"/>
        <n v="98.1"/>
        <n v="100.46"/>
        <n v="102.85"/>
        <n v="105.27"/>
        <n v="107.72"/>
        <n v="110.19"/>
        <n v="112.7"/>
        <n v="115.24"/>
        <n v="117.81"/>
        <n v="120.41"/>
        <n v="123.04"/>
        <n v="125.7"/>
        <n v="128.4"/>
        <n v="131.13"/>
        <n v="133.9"/>
        <n v="136.69999999999999"/>
        <n v="139.54"/>
        <n v="142.41"/>
        <n v="145.32"/>
        <n v="151.26"/>
        <n v="154.28"/>
        <n v="157.34"/>
        <n v="160.44999999999999"/>
        <n v="163.59"/>
        <n v="166.77"/>
        <n v="170"/>
        <n v="173.26"/>
        <n v="176.57"/>
        <n v="179.92"/>
        <n v="183.31"/>
        <n v="62.94"/>
        <n v="64.959999999999994"/>
        <n v="67.010000000000005"/>
        <n v="71.16"/>
        <n v="73.28"/>
        <n v="77.569999999999993"/>
        <n v="81.97"/>
        <n v="86.47"/>
        <n v="88.76"/>
        <n v="91.08"/>
        <n v="93.42"/>
        <n v="95.8"/>
        <n v="98.2"/>
        <n v="100.63"/>
        <n v="103.1"/>
        <n v="105.59"/>
        <n v="108.12"/>
        <n v="110.68"/>
        <n v="113.28"/>
        <n v="115.9"/>
        <n v="118.57"/>
        <n v="121.26"/>
        <n v="124"/>
        <n v="126.77"/>
        <n v="129.57"/>
        <n v="132.41999999999999"/>
        <n v="135.31"/>
        <n v="138.22999999999999"/>
        <n v="141.19"/>
        <n v="144.19999999999999"/>
        <n v="147.25"/>
        <n v="150.34"/>
        <n v="153.47"/>
        <n v="156.65"/>
        <n v="159.87"/>
        <n v="163.13999999999999"/>
        <n v="166.45"/>
        <n v="169.81"/>
        <n v="173.21"/>
        <n v="176.67"/>
        <n v="180.17"/>
        <n v="183.72"/>
        <n v="187.32"/>
        <n v="190.97"/>
        <n v="194.67"/>
        <n v="66.33"/>
        <n v="68.44"/>
        <n v="70.569999999999993"/>
        <n v="72.73"/>
        <n v="74.91"/>
        <n v="77.12"/>
        <n v="79.36"/>
        <n v="81.62"/>
        <n v="83.92"/>
        <n v="86.24"/>
        <n v="88.59"/>
        <n v="90.97"/>
        <n v="93.38"/>
        <n v="95.83"/>
        <n v="98.31"/>
        <n v="100.82"/>
        <n v="103.36"/>
        <n v="105.94"/>
        <n v="108.55"/>
        <n v="111.2"/>
        <n v="113.89"/>
        <n v="116.61"/>
        <n v="119.38"/>
        <n v="122.18"/>
        <n v="125.03"/>
        <n v="127.91"/>
        <n v="130.84"/>
        <n v="133.81"/>
        <n v="136.83000000000001"/>
        <n v="139.88999999999999"/>
        <n v="146.15"/>
        <n v="149.35"/>
        <n v="152.6"/>
        <n v="155.9"/>
        <n v="159.24"/>
        <n v="162.63999999999999"/>
        <n v="166.1"/>
        <n v="169.6"/>
        <n v="173.16"/>
        <n v="176.77"/>
        <n v="180.44"/>
        <n v="184.17"/>
        <n v="187.95"/>
        <n v="191.79"/>
        <n v="195.69"/>
        <n v="199.65"/>
        <n v="203.66"/>
        <n v="207.74"/>
        <n v="69.95"/>
        <n v="72.150000000000006"/>
        <n v="74.39"/>
        <n v="76.650000000000006"/>
        <n v="78.94"/>
        <n v="81.260000000000005"/>
        <n v="83.61"/>
        <n v="86"/>
        <n v="88.41"/>
        <n v="90.86"/>
        <n v="93.35"/>
        <n v="95.86"/>
        <n v="98.42"/>
        <n v="103.64"/>
        <n v="106.31"/>
        <n v="109.01"/>
        <n v="111.76"/>
        <n v="114.55"/>
        <n v="117.38"/>
        <n v="120.26"/>
        <n v="123.18"/>
        <n v="126.14"/>
        <n v="129.15"/>
        <n v="132.21"/>
        <n v="135.32"/>
        <n v="138.47999999999999"/>
        <n v="141.69999999999999"/>
        <n v="144.96"/>
        <n v="148.28"/>
        <n v="151.65"/>
        <n v="155.08000000000001"/>
        <n v="158.57"/>
        <n v="162.11000000000001"/>
        <n v="165.71"/>
        <n v="169.38"/>
        <n v="173.1"/>
        <n v="176.89"/>
        <n v="180.74"/>
        <n v="184.66"/>
        <n v="188.65"/>
        <n v="192.7"/>
        <n v="196.81"/>
        <n v="201"/>
        <n v="205.26"/>
        <n v="209.58"/>
        <n v="213.98"/>
        <n v="218.45"/>
        <n v="222.99"/>
        <n v="73.84"/>
        <n v="76.150000000000006"/>
        <n v="78.5"/>
        <n v="80.88"/>
        <n v="83.29"/>
        <n v="85.74"/>
        <n v="90.75"/>
        <n v="93.31"/>
        <n v="95.9"/>
        <n v="98.54"/>
        <n v="101.22"/>
        <n v="103.94"/>
        <n v="106.7"/>
        <n v="109.51"/>
        <n v="112.36"/>
        <n v="115.26"/>
        <n v="118.2"/>
        <n v="121.2"/>
        <n v="124.25"/>
        <n v="127.35"/>
        <n v="130.5"/>
        <n v="133.71"/>
        <n v="136.97"/>
        <n v="140.30000000000001"/>
        <n v="143.68"/>
        <n v="147.12"/>
        <n v="150.62"/>
        <n v="154.19"/>
        <n v="157.83000000000001"/>
        <n v="161.53"/>
        <n v="165.29"/>
        <n v="169.13"/>
        <n v="173.04"/>
        <n v="177.02"/>
        <n v="181.08"/>
        <n v="185.21"/>
        <n v="189.42"/>
        <n v="193.7"/>
        <n v="198.07"/>
        <n v="202.52"/>
        <n v="207.05"/>
        <n v="211.66"/>
        <n v="216.35"/>
        <n v="221.13"/>
        <n v="226"/>
        <n v="230.95"/>
        <n v="235.99"/>
        <n v="241.12"/>
        <n v="78.040000000000006"/>
        <n v="80.48"/>
        <n v="82.96"/>
        <n v="85.47"/>
        <n v="88.03"/>
        <n v="90.63"/>
        <n v="93.26"/>
        <n v="95.94"/>
        <n v="98.67"/>
        <n v="101.44"/>
        <n v="104.26"/>
        <n v="107.12"/>
        <n v="113"/>
        <n v="116.02"/>
        <n v="119.1"/>
        <n v="122.23"/>
        <n v="125.42"/>
        <n v="128.66"/>
        <n v="131.97"/>
        <n v="135.35"/>
        <n v="138.78"/>
        <n v="142.29"/>
        <n v="145.86000000000001"/>
        <n v="149.51"/>
        <n v="153.22"/>
        <n v="157.02000000000001"/>
        <n v="160.88"/>
        <n v="164.83"/>
        <n v="168.86"/>
        <n v="172.97"/>
        <n v="177.17"/>
        <n v="181.45"/>
        <n v="185.82"/>
        <n v="190.28"/>
        <n v="194.84"/>
        <n v="199.48"/>
        <n v="204.23"/>
        <n v="209.07"/>
        <n v="214.01"/>
        <n v="219.05"/>
        <n v="224.19"/>
        <n v="229.44"/>
        <n v="234.78"/>
        <n v="240.24"/>
        <n v="245.8"/>
        <n v="251.46"/>
        <n v="257.24"/>
        <n v="263.12"/>
        <n v="82.6"/>
        <n v="85.19"/>
        <n v="87.82"/>
        <n v="93.22"/>
        <n v="95.99"/>
        <n v="98.81"/>
        <n v="101.68"/>
        <n v="104.6"/>
        <n v="107.58"/>
        <n v="110.61"/>
        <n v="113.7"/>
        <n v="116.85"/>
        <n v="120.07"/>
        <n v="123.35"/>
        <n v="126.69"/>
        <n v="130.1"/>
        <n v="133.59"/>
        <n v="137.15"/>
        <n v="140.78"/>
        <n v="144.49"/>
        <n v="148.29"/>
        <n v="152.16"/>
        <n v="156.13"/>
        <n v="160.18"/>
        <n v="164.32"/>
        <n v="168.56"/>
        <n v="172.89"/>
        <n v="177.33"/>
        <n v="181.87"/>
        <n v="186.51"/>
        <n v="191.26"/>
        <n v="196.12"/>
        <n v="201.09"/>
        <n v="206.17"/>
        <n v="211.38"/>
        <n v="216.7"/>
        <n v="222.15"/>
        <n v="227.72"/>
        <n v="233.41"/>
        <n v="239.23"/>
        <n v="245.18"/>
        <n v="251.26"/>
        <n v="257.47000000000003"/>
        <n v="263.81"/>
        <n v="270.29000000000002"/>
        <n v="276.89"/>
        <n v="283.64"/>
        <n v="290.51"/>
        <n v="87.59"/>
        <n v="90.36"/>
        <n v="93.17"/>
        <n v="96.03"/>
        <n v="98.95"/>
        <n v="101.93"/>
        <n v="108.07"/>
        <n v="111.23"/>
        <n v="114.46"/>
        <n v="117.76"/>
        <n v="121.12"/>
        <n v="124.57"/>
        <n v="128.09"/>
        <n v="131.69"/>
        <n v="135.37"/>
        <n v="139.13999999999999"/>
        <n v="143"/>
        <n v="146.94999999999999"/>
        <n v="151"/>
        <n v="155.15"/>
        <n v="159.4"/>
        <n v="163.76"/>
        <n v="168.22"/>
        <n v="172.81"/>
        <n v="177.51"/>
        <n v="182.33"/>
        <n v="187.28"/>
        <n v="192.36"/>
        <n v="197.57"/>
        <n v="202.92"/>
        <n v="208.41"/>
        <n v="214.04"/>
        <n v="219.82"/>
        <n v="225.75"/>
        <n v="231.84"/>
        <n v="238.08"/>
        <n v="244.47"/>
        <n v="251.03"/>
        <n v="257.74"/>
        <n v="264.62"/>
        <n v="271.67"/>
        <n v="278.88"/>
        <n v="286.25"/>
        <n v="293.79000000000002"/>
        <n v="301.51"/>
        <n v="309.38"/>
        <n v="317.43"/>
        <n v="325.64999999999998"/>
        <n v="93.12"/>
        <n v="96.08"/>
        <n v="99.11"/>
        <n v="102.21"/>
        <n v="105.37"/>
        <n v="108.6"/>
        <n v="111.9"/>
        <n v="115.28"/>
        <n v="118.74"/>
        <n v="122.29"/>
        <n v="129.63"/>
        <n v="133.44"/>
        <n v="137.35"/>
        <n v="141.37"/>
        <n v="145.49"/>
        <n v="149.72"/>
        <n v="154.06"/>
        <n v="158.53"/>
        <n v="163.12"/>
        <n v="167.85"/>
        <n v="172.71"/>
        <n v="177.71"/>
        <n v="182.86"/>
        <n v="188.17"/>
        <n v="193.63"/>
        <n v="199.25"/>
        <n v="205.05"/>
        <n v="211.02"/>
        <n v="217.16"/>
        <n v="223.5"/>
        <n v="230.02"/>
        <n v="236.73"/>
        <n v="243.64"/>
        <n v="250.75"/>
        <n v="258.06"/>
        <n v="265.58"/>
        <n v="273.31"/>
        <n v="281.24"/>
        <n v="289.39"/>
        <n v="297.75"/>
        <n v="306.33"/>
        <n v="315.12"/>
        <n v="324.12"/>
        <n v="333.34"/>
        <n v="342.77"/>
        <n v="352.42"/>
        <n v="362.29"/>
        <n v="372.38"/>
        <n v="99.28"/>
        <n v="102.5"/>
        <n v="105.8"/>
        <n v="109.18"/>
        <n v="112.64"/>
        <n v="116.19"/>
        <n v="119.83"/>
        <n v="123.56"/>
        <n v="127.4"/>
        <n v="131.35"/>
        <n v="135.4"/>
        <n v="139.58000000000001"/>
        <n v="143.87"/>
        <n v="148.30000000000001"/>
        <n v="152.86000000000001"/>
        <n v="157.56"/>
        <n v="162.41999999999999"/>
        <n v="167.43"/>
        <n v="172.6"/>
        <n v="177.95"/>
        <n v="183.47"/>
        <n v="189.19"/>
        <n v="195.1"/>
        <n v="201.22"/>
        <n v="207.54"/>
        <n v="214.09"/>
        <n v="220.87"/>
        <n v="227.89"/>
        <n v="235.15"/>
        <n v="242.65"/>
        <n v="250.42"/>
        <n v="258.44"/>
        <n v="266.74"/>
        <n v="275.3"/>
        <n v="284.14"/>
        <n v="293.25"/>
        <n v="302.64"/>
        <n v="312.3"/>
        <n v="322.25"/>
        <n v="332.48"/>
        <n v="342.99"/>
        <n v="353.78"/>
        <n v="364.86"/>
        <n v="376.21"/>
        <n v="387.86"/>
        <n v="399.79"/>
        <n v="412.02"/>
        <n v="424.54"/>
        <n v="437.37"/>
        <n v="106.27"/>
        <n v="109.81"/>
        <n v="113.44"/>
        <n v="117.18"/>
        <n v="121.03"/>
        <n v="124.98"/>
        <n v="129.06"/>
        <n v="133.27000000000001"/>
        <n v="137.61000000000001"/>
        <n v="142.09"/>
        <n v="146.72"/>
        <n v="151.52000000000001"/>
        <n v="156.47999999999999"/>
        <n v="161.62"/>
        <n v="166.95"/>
        <n v="172.47"/>
        <n v="178.21"/>
        <n v="184.18"/>
        <n v="190.38"/>
        <n v="196.83"/>
        <n v="203.54"/>
        <n v="210.52"/>
        <n v="217.8"/>
        <n v="225.37"/>
        <n v="233.26"/>
        <n v="241.47"/>
        <n v="250.02"/>
        <n v="258.91000000000003"/>
        <n v="268.16000000000003"/>
        <n v="277.77"/>
        <n v="287.75"/>
        <n v="298.10000000000002"/>
        <n v="308.82"/>
        <n v="319.92"/>
        <n v="331.4"/>
        <n v="343.27"/>
        <n v="355.51"/>
        <n v="368.13"/>
        <n v="381.13"/>
        <n v="394.52"/>
        <n v="408.3"/>
        <n v="422.48"/>
        <n v="437.05"/>
        <n v="452.03"/>
        <n v="467.43"/>
        <n v="483.27"/>
        <n v="499.55"/>
        <n v="516.29999999999995"/>
        <n v="533.53"/>
        <n v="114.33"/>
        <n v="118.28"/>
        <n v="122.36"/>
        <n v="126.57"/>
        <n v="130.93"/>
        <n v="135.44"/>
        <n v="140.12"/>
        <n v="144.97"/>
        <n v="150.01"/>
        <n v="155.25"/>
        <n v="160.71"/>
        <n v="166.4"/>
        <n v="172.33"/>
        <n v="178.53"/>
        <n v="185.01"/>
        <n v="198.9"/>
        <n v="206.35"/>
        <n v="214.16"/>
        <n v="222.36"/>
        <n v="230.98"/>
        <n v="240.03"/>
        <n v="249.53"/>
        <n v="259.5"/>
        <n v="269.95999999999998"/>
        <n v="280.92"/>
        <n v="292.39999999999998"/>
        <n v="304.41000000000003"/>
        <n v="316.94"/>
        <n v="330.02"/>
        <n v="343.62"/>
        <n v="357.77"/>
        <n v="372.45"/>
        <n v="387.68"/>
        <n v="403.44"/>
        <n v="419.76"/>
        <n v="436.62"/>
        <n v="454.06"/>
        <n v="472.08"/>
        <n v="490.7"/>
        <n v="509.94"/>
        <n v="529.84"/>
        <n v="550.41999999999996"/>
        <n v="571.73"/>
        <n v="593.82000000000005"/>
        <n v="616.73"/>
        <n v="640.52"/>
        <n v="665.26"/>
        <n v="691.03"/>
        <n v="123.86"/>
        <n v="128.37"/>
        <n v="133.05000000000001"/>
        <n v="137.93"/>
        <n v="143.01"/>
        <n v="148.32"/>
        <n v="153.86000000000001"/>
        <n v="159.66999999999999"/>
        <n v="165.76"/>
        <n v="172.16"/>
        <n v="178.9"/>
        <n v="186"/>
        <n v="193.49"/>
        <n v="201.42"/>
        <n v="209.82"/>
        <n v="218.72"/>
        <n v="228.18"/>
        <n v="238.22"/>
        <n v="248.9"/>
        <n v="260.25"/>
        <n v="272.3"/>
        <n v="285.10000000000002"/>
        <n v="298.66000000000003"/>
        <n v="313.01"/>
        <n v="328.15"/>
        <n v="344.11"/>
        <n v="360.87"/>
        <n v="378.44"/>
        <n v="396.82"/>
        <n v="416.02"/>
        <n v="436.04"/>
        <n v="456.89"/>
        <n v="478.6"/>
        <n v="501.2"/>
        <n v="524.73"/>
        <n v="549.25"/>
        <n v="574.80999999999995"/>
        <n v="601.49"/>
        <n v="629.4"/>
        <n v="658.62"/>
        <n v="689.27"/>
        <n v="721.53"/>
        <n v="755.55"/>
        <n v="791.53"/>
        <n v="829.7"/>
        <n v="870.36"/>
        <n v="913.86"/>
        <n v="960.61"/>
        <n v="1011.16"/>
        <n v="135.49"/>
        <n v="140.81"/>
        <n v="146.4"/>
        <n v="152.27000000000001"/>
        <n v="158.47"/>
        <n v="165.02"/>
        <n v="171.96"/>
        <n v="179.34"/>
        <n v="187.19"/>
        <n v="195.59"/>
        <n v="204.59"/>
        <n v="214.26"/>
        <n v="224.68"/>
        <n v="235.93"/>
        <n v="248.09"/>
        <n v="261.25"/>
        <n v="275.51"/>
        <n v="290.93"/>
        <n v="307.58999999999997"/>
        <n v="325.54000000000002"/>
        <n v="344.8"/>
        <n v="365.4"/>
        <n v="387.32"/>
        <n v="410.58"/>
        <n v="435.17"/>
        <n v="461.11"/>
        <n v="488.44"/>
        <n v="517.21"/>
        <n v="547.5"/>
        <n v="579.42999999999995"/>
        <n v="613.14"/>
        <n v="648.82000000000005"/>
        <n v="686.67"/>
        <n v="726.99"/>
        <n v="770.1"/>
        <n v="816.41"/>
        <n v="866.44"/>
        <n v="920.84"/>
        <n v="980.39"/>
        <n v="1046.24"/>
        <n v="1119.8699999999999"/>
        <n v="1203.33"/>
        <n v="1299.6500000000001"/>
        <n v="1413.61"/>
        <n v="1553.12"/>
        <n v="1732.89"/>
        <n v="1986.29"/>
        <n v="2419.5700000000002"/>
        <s v="&gt;2419.6"/>
      </sharedItems>
    </cacheField>
    <cacheField name="95L_Limit" numFmtId="0">
      <sharedItems containsSemiMixedTypes="0" containsString="0" containsNumber="1" minValue="0" maxValue="1630.37"/>
    </cacheField>
    <cacheField name="95U_Limit" numFmtId="0">
      <sharedItems containsMixedTypes="1" containsNumber="1" minValue="3.67" maxValue="4716.10000000000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50">
  <r>
    <x v="0"/>
    <x v="0"/>
    <x v="0"/>
    <n v="0"/>
    <n v="3.67"/>
  </r>
  <r>
    <x v="0"/>
    <x v="1"/>
    <x v="1"/>
    <n v="0.03"/>
    <n v="3.67"/>
  </r>
  <r>
    <x v="0"/>
    <x v="2"/>
    <x v="2"/>
    <n v="0.25"/>
    <n v="5.59"/>
  </r>
  <r>
    <x v="0"/>
    <x v="3"/>
    <x v="3"/>
    <n v="0.61"/>
    <n v="7.3"/>
  </r>
  <r>
    <x v="0"/>
    <x v="4"/>
    <x v="4"/>
    <n v="1.1299999999999999"/>
    <n v="8.94"/>
  </r>
  <r>
    <x v="0"/>
    <x v="5"/>
    <x v="5"/>
    <n v="1.7"/>
    <n v="10.54"/>
  </r>
  <r>
    <x v="0"/>
    <x v="6"/>
    <x v="6"/>
    <n v="2.2799999999999998"/>
    <n v="12.12"/>
  </r>
  <r>
    <x v="0"/>
    <x v="7"/>
    <x v="7"/>
    <n v="2.93"/>
    <n v="13.71"/>
  </r>
  <r>
    <x v="0"/>
    <x v="8"/>
    <x v="8"/>
    <n v="3.67"/>
    <n v="15.28"/>
  </r>
  <r>
    <x v="0"/>
    <x v="9"/>
    <x v="9"/>
    <n v="4.4800000000000004"/>
    <n v="15.78"/>
  </r>
  <r>
    <x v="0"/>
    <x v="10"/>
    <x v="10"/>
    <n v="5.18"/>
    <n v="16.93"/>
  </r>
  <r>
    <x v="0"/>
    <x v="11"/>
    <x v="11"/>
    <n v="5.91"/>
    <n v="18.48"/>
  </r>
  <r>
    <x v="0"/>
    <x v="12"/>
    <x v="12"/>
    <n v="6.93"/>
    <n v="20.100000000000001"/>
  </r>
  <r>
    <x v="0"/>
    <x v="13"/>
    <x v="13"/>
    <n v="7.76"/>
    <n v="21.17"/>
  </r>
  <r>
    <x v="0"/>
    <x v="14"/>
    <x v="14"/>
    <n v="8.64"/>
    <n v="21.85"/>
  </r>
  <r>
    <x v="0"/>
    <x v="15"/>
    <x v="15"/>
    <n v="8.9700000000000006"/>
    <n v="23.44"/>
  </r>
  <r>
    <x v="0"/>
    <x v="16"/>
    <x v="16"/>
    <n v="9.58"/>
    <n v="24.93"/>
  </r>
  <r>
    <x v="0"/>
    <x v="17"/>
    <x v="17"/>
    <n v="10.52"/>
    <n v="25.71"/>
  </r>
  <r>
    <x v="0"/>
    <x v="18"/>
    <x v="18"/>
    <n v="11.5"/>
    <n v="26.89"/>
  </r>
  <r>
    <x v="0"/>
    <x v="19"/>
    <x v="19"/>
    <n v="12.53"/>
    <n v="28.56"/>
  </r>
  <r>
    <x v="0"/>
    <x v="20"/>
    <x v="20"/>
    <n v="13.2"/>
    <n v="29.32"/>
  </r>
  <r>
    <x v="0"/>
    <x v="21"/>
    <x v="21"/>
    <n v="13.87"/>
    <n v="30.47"/>
  </r>
  <r>
    <x v="0"/>
    <x v="22"/>
    <x v="22"/>
    <n v="14.54"/>
    <n v="31.84"/>
  </r>
  <r>
    <x v="0"/>
    <x v="23"/>
    <x v="23"/>
    <n v="15.67"/>
    <n v="33.1"/>
  </r>
  <r>
    <x v="0"/>
    <x v="24"/>
    <x v="24"/>
    <n v="16.36"/>
    <n v="34.17"/>
  </r>
  <r>
    <x v="0"/>
    <x v="25"/>
    <x v="25"/>
    <n v="17.55"/>
    <n v="35.200000000000003"/>
  </r>
  <r>
    <x v="0"/>
    <x v="26"/>
    <x v="26"/>
    <n v="18.27"/>
    <n v="36.450000000000003"/>
  </r>
  <r>
    <x v="0"/>
    <x v="27"/>
    <x v="27"/>
    <n v="19.52"/>
    <n v="37.67"/>
  </r>
  <r>
    <x v="0"/>
    <x v="28"/>
    <x v="28"/>
    <n v="19.71"/>
    <n v="38.590000000000003"/>
  </r>
  <r>
    <x v="0"/>
    <x v="29"/>
    <x v="29"/>
    <n v="21"/>
    <n v="39.89"/>
  </r>
  <r>
    <x v="0"/>
    <x v="30"/>
    <x v="30"/>
    <n v="21.74"/>
    <n v="41.18"/>
  </r>
  <r>
    <x v="0"/>
    <x v="31"/>
    <x v="31"/>
    <n v="22.49"/>
    <n v="42.25"/>
  </r>
  <r>
    <x v="0"/>
    <x v="32"/>
    <x v="32"/>
    <n v="23.87"/>
    <n v="43.43"/>
  </r>
  <r>
    <x v="0"/>
    <x v="33"/>
    <x v="33"/>
    <n v="24.63"/>
    <n v="44.43"/>
  </r>
  <r>
    <x v="0"/>
    <x v="34"/>
    <x v="34"/>
    <n v="25.4"/>
    <n v="45.68"/>
  </r>
  <r>
    <x v="0"/>
    <x v="35"/>
    <x v="35"/>
    <n v="26.17"/>
    <n v="46.79"/>
  </r>
  <r>
    <x v="0"/>
    <x v="36"/>
    <x v="36"/>
    <n v="27.66"/>
    <n v="47.97"/>
  </r>
  <r>
    <x v="0"/>
    <x v="37"/>
    <x v="37"/>
    <n v="28.45"/>
    <n v="49.04"/>
  </r>
  <r>
    <x v="0"/>
    <x v="38"/>
    <x v="38"/>
    <n v="29.24"/>
    <n v="50.32"/>
  </r>
  <r>
    <x v="0"/>
    <x v="39"/>
    <x v="39"/>
    <n v="30.04"/>
    <n v="51.16"/>
  </r>
  <r>
    <x v="0"/>
    <x v="40"/>
    <x v="40"/>
    <n v="30.84"/>
    <n v="52.84"/>
  </r>
  <r>
    <x v="0"/>
    <x v="41"/>
    <x v="41"/>
    <n v="31.63"/>
    <n v="53.68"/>
  </r>
  <r>
    <x v="0"/>
    <x v="42"/>
    <x v="42"/>
    <n v="33.270000000000003"/>
    <n v="54.74"/>
  </r>
  <r>
    <x v="0"/>
    <x v="43"/>
    <x v="43"/>
    <n v="34.090000000000003"/>
    <n v="56.12"/>
  </r>
  <r>
    <x v="0"/>
    <x v="44"/>
    <x v="44"/>
    <n v="34.92"/>
    <n v="57.11"/>
  </r>
  <r>
    <x v="0"/>
    <x v="45"/>
    <x v="45"/>
    <n v="35.74"/>
    <n v="58.1"/>
  </r>
  <r>
    <x v="0"/>
    <x v="46"/>
    <x v="46"/>
    <n v="37.49"/>
    <n v="59.47"/>
  </r>
  <r>
    <x v="0"/>
    <x v="47"/>
    <x v="47"/>
    <n v="38.340000000000003"/>
    <n v="60.69"/>
  </r>
  <r>
    <x v="0"/>
    <x v="48"/>
    <x v="48"/>
    <n v="39.19"/>
    <n v="61.61"/>
  </r>
  <r>
    <x v="1"/>
    <x v="0"/>
    <x v="49"/>
    <n v="0.05"/>
    <n v="5.49"/>
  </r>
  <r>
    <x v="1"/>
    <x v="1"/>
    <x v="50"/>
    <n v="0.25"/>
    <n v="5.92"/>
  </r>
  <r>
    <x v="1"/>
    <x v="2"/>
    <x v="51"/>
    <n v="0.62"/>
    <n v="7.33"/>
  </r>
  <r>
    <x v="1"/>
    <x v="3"/>
    <x v="52"/>
    <n v="1.1399999999999999"/>
    <n v="8.94"/>
  </r>
  <r>
    <x v="1"/>
    <x v="4"/>
    <x v="53"/>
    <n v="1.72"/>
    <n v="10.54"/>
  </r>
  <r>
    <x v="1"/>
    <x v="5"/>
    <x v="54"/>
    <n v="2.2999999999999998"/>
    <n v="12.12"/>
  </r>
  <r>
    <x v="1"/>
    <x v="6"/>
    <x v="55"/>
    <n v="2.96"/>
    <n v="13.71"/>
  </r>
  <r>
    <x v="1"/>
    <x v="7"/>
    <x v="56"/>
    <n v="3.7"/>
    <n v="15.28"/>
  </r>
  <r>
    <x v="1"/>
    <x v="8"/>
    <x v="57"/>
    <n v="4.34"/>
    <n v="16.16"/>
  </r>
  <r>
    <x v="1"/>
    <x v="9"/>
    <x v="58"/>
    <n v="5.22"/>
    <n v="17.16"/>
  </r>
  <r>
    <x v="1"/>
    <x v="10"/>
    <x v="59"/>
    <n v="5.97"/>
    <n v="18.48"/>
  </r>
  <r>
    <x v="1"/>
    <x v="11"/>
    <x v="60"/>
    <n v="6.75"/>
    <n v="20.100000000000001"/>
  </r>
  <r>
    <x v="1"/>
    <x v="12"/>
    <x v="61"/>
    <n v="7.58"/>
    <n v="21.74"/>
  </r>
  <r>
    <x v="1"/>
    <x v="13"/>
    <x v="62"/>
    <n v="8.7200000000000006"/>
    <n v="22.22"/>
  </r>
  <r>
    <x v="1"/>
    <x v="14"/>
    <x v="63"/>
    <n v="9.35"/>
    <n v="23.55"/>
  </r>
  <r>
    <x v="1"/>
    <x v="15"/>
    <x v="64"/>
    <n v="9.67"/>
    <n v="25.1"/>
  </r>
  <r>
    <x v="1"/>
    <x v="16"/>
    <x v="65"/>
    <n v="10.62"/>
    <n v="26.37"/>
  </r>
  <r>
    <x v="1"/>
    <x v="17"/>
    <x v="66"/>
    <n v="11.61"/>
    <n v="27.04"/>
  </r>
  <r>
    <x v="1"/>
    <x v="18"/>
    <x v="67"/>
    <n v="12.64"/>
    <n v="28.63"/>
  </r>
  <r>
    <x v="1"/>
    <x v="19"/>
    <x v="68"/>
    <n v="13.32"/>
    <n v="29.97"/>
  </r>
  <r>
    <x v="1"/>
    <x v="20"/>
    <x v="69"/>
    <n v="14"/>
    <n v="30.69"/>
  </r>
  <r>
    <x v="1"/>
    <x v="21"/>
    <x v="70"/>
    <n v="14.68"/>
    <n v="32.299999999999997"/>
  </r>
  <r>
    <x v="1"/>
    <x v="22"/>
    <x v="71"/>
    <n v="15.82"/>
    <n v="33.14"/>
  </r>
  <r>
    <x v="1"/>
    <x v="23"/>
    <x v="72"/>
    <n v="17"/>
    <n v="34.47"/>
  </r>
  <r>
    <x v="1"/>
    <x v="24"/>
    <x v="73"/>
    <n v="17.22"/>
    <n v="35.69"/>
  </r>
  <r>
    <x v="1"/>
    <x v="25"/>
    <x v="74"/>
    <n v="18.440000000000001"/>
    <n v="37.06"/>
  </r>
  <r>
    <x v="1"/>
    <x v="26"/>
    <x v="75"/>
    <n v="19.170000000000002"/>
    <n v="38.090000000000003"/>
  </r>
  <r>
    <x v="1"/>
    <x v="27"/>
    <x v="76"/>
    <n v="20.46"/>
    <n v="39.159999999999997"/>
  </r>
  <r>
    <x v="1"/>
    <x v="28"/>
    <x v="77"/>
    <n v="21.21"/>
    <n v="40.57"/>
  </r>
  <r>
    <x v="1"/>
    <x v="29"/>
    <x v="78"/>
    <n v="21.96"/>
    <n v="41.64"/>
  </r>
  <r>
    <x v="1"/>
    <x v="30"/>
    <x v="79"/>
    <n v="22.71"/>
    <n v="42.71"/>
  </r>
  <r>
    <x v="1"/>
    <x v="31"/>
    <x v="80"/>
    <n v="23.46"/>
    <n v="43.97"/>
  </r>
  <r>
    <x v="1"/>
    <x v="32"/>
    <x v="81"/>
    <n v="24.88"/>
    <n v="44.92"/>
  </r>
  <r>
    <x v="1"/>
    <x v="33"/>
    <x v="82"/>
    <n v="25.66"/>
    <n v="46.37"/>
  </r>
  <r>
    <x v="1"/>
    <x v="34"/>
    <x v="83"/>
    <n v="26.43"/>
    <n v="47.21"/>
  </r>
  <r>
    <x v="1"/>
    <x v="35"/>
    <x v="84"/>
    <n v="27.94"/>
    <n v="48.77"/>
  </r>
  <r>
    <x v="1"/>
    <x v="36"/>
    <x v="85"/>
    <n v="28.74"/>
    <n v="49.56"/>
  </r>
  <r>
    <x v="1"/>
    <x v="37"/>
    <x v="86"/>
    <n v="29.54"/>
    <n v="51.01"/>
  </r>
  <r>
    <x v="1"/>
    <x v="38"/>
    <x v="87"/>
    <n v="30.35"/>
    <n v="52"/>
  </r>
  <r>
    <x v="1"/>
    <x v="39"/>
    <x v="88"/>
    <n v="31.15"/>
    <n v="53.07"/>
  </r>
  <r>
    <x v="1"/>
    <x v="40"/>
    <x v="89"/>
    <n v="32.79"/>
    <n v="54.51"/>
  </r>
  <r>
    <x v="1"/>
    <x v="41"/>
    <x v="90"/>
    <n v="33.619999999999997"/>
    <n v="55.35"/>
  </r>
  <r>
    <x v="1"/>
    <x v="42"/>
    <x v="91"/>
    <n v="34.450000000000003"/>
    <n v="56.57"/>
  </r>
  <r>
    <x v="1"/>
    <x v="43"/>
    <x v="92"/>
    <n v="35.28"/>
    <n v="57.95"/>
  </r>
  <r>
    <x v="1"/>
    <x v="44"/>
    <x v="93"/>
    <n v="36.119999999999997"/>
    <n v="58.86"/>
  </r>
  <r>
    <x v="1"/>
    <x v="45"/>
    <x v="94"/>
    <n v="36.950000000000003"/>
    <n v="60.08"/>
  </r>
  <r>
    <x v="1"/>
    <x v="46"/>
    <x v="95"/>
    <n v="38.74"/>
    <n v="61.3"/>
  </r>
  <r>
    <x v="1"/>
    <x v="47"/>
    <x v="96"/>
    <n v="39.6"/>
    <n v="62.52"/>
  </r>
  <r>
    <x v="1"/>
    <x v="48"/>
    <x v="97"/>
    <n v="40.46"/>
    <n v="63.59"/>
  </r>
  <r>
    <x v="2"/>
    <x v="0"/>
    <x v="98"/>
    <n v="0.26"/>
    <n v="7.13"/>
  </r>
  <r>
    <x v="2"/>
    <x v="1"/>
    <x v="99"/>
    <n v="0.68"/>
    <n v="7.37"/>
  </r>
  <r>
    <x v="2"/>
    <x v="2"/>
    <x v="100"/>
    <n v="1.1499999999999999"/>
    <n v="8.9499999999999993"/>
  </r>
  <r>
    <x v="2"/>
    <x v="3"/>
    <x v="101"/>
    <n v="1.63"/>
    <n v="10.55"/>
  </r>
  <r>
    <x v="2"/>
    <x v="4"/>
    <x v="102"/>
    <n v="2.3199999999999998"/>
    <n v="12.12"/>
  </r>
  <r>
    <x v="2"/>
    <x v="5"/>
    <x v="103"/>
    <n v="2.99"/>
    <n v="13.71"/>
  </r>
  <r>
    <x v="2"/>
    <x v="6"/>
    <x v="104"/>
    <n v="3.73"/>
    <n v="15.28"/>
  </r>
  <r>
    <x v="2"/>
    <x v="7"/>
    <x v="105"/>
    <n v="4.38"/>
    <n v="16.87"/>
  </r>
  <r>
    <x v="2"/>
    <x v="8"/>
    <x v="106"/>
    <n v="5.27"/>
    <n v="17.809999999999999"/>
  </r>
  <r>
    <x v="2"/>
    <x v="9"/>
    <x v="107"/>
    <n v="6.02"/>
    <n v="18.559999999999999"/>
  </r>
  <r>
    <x v="2"/>
    <x v="10"/>
    <x v="108"/>
    <n v="6.82"/>
    <n v="20.12"/>
  </r>
  <r>
    <x v="2"/>
    <x v="11"/>
    <x v="109"/>
    <n v="7.65"/>
    <n v="21.74"/>
  </r>
  <r>
    <x v="2"/>
    <x v="12"/>
    <x v="110"/>
    <n v="8.52"/>
    <n v="22.88"/>
  </r>
  <r>
    <x v="2"/>
    <x v="13"/>
    <x v="111"/>
    <n v="9.44"/>
    <n v="23.95"/>
  </r>
  <r>
    <x v="2"/>
    <x v="14"/>
    <x v="112"/>
    <n v="9.76"/>
    <n v="25.14"/>
  </r>
  <r>
    <x v="2"/>
    <x v="15"/>
    <x v="113"/>
    <n v="10.38"/>
    <n v="26.81"/>
  </r>
  <r>
    <x v="2"/>
    <x v="16"/>
    <x v="114"/>
    <n v="11.36"/>
    <n v="27.5"/>
  </r>
  <r>
    <x v="2"/>
    <x v="17"/>
    <x v="115"/>
    <n v="12.38"/>
    <n v="28.83"/>
  </r>
  <r>
    <x v="2"/>
    <x v="18"/>
    <x v="116"/>
    <n v="13.45"/>
    <n v="30.35"/>
  </r>
  <r>
    <x v="2"/>
    <x v="19"/>
    <x v="117"/>
    <n v="14.13"/>
    <n v="31.19"/>
  </r>
  <r>
    <x v="2"/>
    <x v="20"/>
    <x v="118"/>
    <n v="14.82"/>
    <n v="32.56"/>
  </r>
  <r>
    <x v="2"/>
    <x v="21"/>
    <x v="119"/>
    <n v="15.97"/>
    <n v="33.75"/>
  </r>
  <r>
    <x v="2"/>
    <x v="22"/>
    <x v="120"/>
    <n v="17.16"/>
    <n v="35.04"/>
  </r>
  <r>
    <x v="2"/>
    <x v="23"/>
    <x v="121"/>
    <n v="17.89"/>
    <n v="36.11"/>
  </r>
  <r>
    <x v="2"/>
    <x v="24"/>
    <x v="122"/>
    <n v="18.100000000000001"/>
    <n v="37.1"/>
  </r>
  <r>
    <x v="2"/>
    <x v="25"/>
    <x v="123"/>
    <n v="19.36"/>
    <n v="38.479999999999997"/>
  </r>
  <r>
    <x v="2"/>
    <x v="26"/>
    <x v="124"/>
    <n v="20.66"/>
    <n v="39.700000000000003"/>
  </r>
  <r>
    <x v="2"/>
    <x v="27"/>
    <x v="125"/>
    <n v="21.42"/>
    <n v="40.57"/>
  </r>
  <r>
    <x v="2"/>
    <x v="28"/>
    <x v="126"/>
    <n v="22.18"/>
    <n v="42.02"/>
  </r>
  <r>
    <x v="2"/>
    <x v="29"/>
    <x v="127"/>
    <n v="23.57"/>
    <n v="43.36"/>
  </r>
  <r>
    <x v="2"/>
    <x v="30"/>
    <x v="128"/>
    <n v="24.35"/>
    <n v="44.35"/>
  </r>
  <r>
    <x v="2"/>
    <x v="31"/>
    <x v="129"/>
    <n v="25.13"/>
    <n v="45.68"/>
  </r>
  <r>
    <x v="2"/>
    <x v="32"/>
    <x v="130"/>
    <n v="25.92"/>
    <n v="46.64"/>
  </r>
  <r>
    <x v="2"/>
    <x v="33"/>
    <x v="131"/>
    <n v="26.7"/>
    <n v="47.97"/>
  </r>
  <r>
    <x v="2"/>
    <x v="34"/>
    <x v="132"/>
    <n v="28.23"/>
    <n v="48.93"/>
  </r>
  <r>
    <x v="2"/>
    <x v="35"/>
    <x v="133"/>
    <n v="29.04"/>
    <n v="50.32"/>
  </r>
  <r>
    <x v="2"/>
    <x v="36"/>
    <x v="134"/>
    <n v="29.85"/>
    <n v="51.16"/>
  </r>
  <r>
    <x v="2"/>
    <x v="37"/>
    <x v="135"/>
    <n v="30.66"/>
    <n v="52.84"/>
  </r>
  <r>
    <x v="2"/>
    <x v="38"/>
    <x v="136"/>
    <n v="31.48"/>
    <n v="53.68"/>
  </r>
  <r>
    <x v="2"/>
    <x v="39"/>
    <x v="137"/>
    <n v="32.29"/>
    <n v="54.9"/>
  </r>
  <r>
    <x v="2"/>
    <x v="40"/>
    <x v="138"/>
    <n v="33.97"/>
    <n v="56.19"/>
  </r>
  <r>
    <x v="2"/>
    <x v="41"/>
    <x v="139"/>
    <n v="34.81"/>
    <n v="57.11"/>
  </r>
  <r>
    <x v="2"/>
    <x v="42"/>
    <x v="140"/>
    <n v="35.659999999999997"/>
    <n v="58.56"/>
  </r>
  <r>
    <x v="2"/>
    <x v="43"/>
    <x v="141"/>
    <n v="36.5"/>
    <n v="59.7"/>
  </r>
  <r>
    <x v="2"/>
    <x v="44"/>
    <x v="142"/>
    <n v="37.35"/>
    <n v="60.77"/>
  </r>
  <r>
    <x v="2"/>
    <x v="45"/>
    <x v="143"/>
    <n v="38.19"/>
    <n v="61.84"/>
  </r>
  <r>
    <x v="2"/>
    <x v="46"/>
    <x v="144"/>
    <n v="40.03"/>
    <n v="62.98"/>
  </r>
  <r>
    <x v="2"/>
    <x v="47"/>
    <x v="145"/>
    <n v="40.9"/>
    <n v="64.2"/>
  </r>
  <r>
    <x v="2"/>
    <x v="48"/>
    <x v="146"/>
    <n v="41.78"/>
    <n v="65.42"/>
  </r>
  <r>
    <x v="3"/>
    <x v="0"/>
    <x v="147"/>
    <n v="0.69"/>
    <n v="8.94"/>
  </r>
  <r>
    <x v="3"/>
    <x v="1"/>
    <x v="148"/>
    <n v="1.1599999999999999"/>
    <n v="9.07"/>
  </r>
  <r>
    <x v="3"/>
    <x v="2"/>
    <x v="149"/>
    <n v="1.65"/>
    <n v="10.55"/>
  </r>
  <r>
    <x v="3"/>
    <x v="3"/>
    <x v="150"/>
    <n v="2.34"/>
    <n v="12.14"/>
  </r>
  <r>
    <x v="3"/>
    <x v="4"/>
    <x v="151"/>
    <n v="3.01"/>
    <n v="13.71"/>
  </r>
  <r>
    <x v="3"/>
    <x v="5"/>
    <x v="152"/>
    <n v="3.61"/>
    <n v="15.29"/>
  </r>
  <r>
    <x v="3"/>
    <x v="6"/>
    <x v="153"/>
    <n v="4.42"/>
    <n v="16.87"/>
  </r>
  <r>
    <x v="3"/>
    <x v="7"/>
    <x v="154"/>
    <n v="5.12"/>
    <n v="18.29"/>
  </r>
  <r>
    <x v="3"/>
    <x v="8"/>
    <x v="155"/>
    <n v="6.08"/>
    <n v="18.84"/>
  </r>
  <r>
    <x v="3"/>
    <x v="9"/>
    <x v="156"/>
    <n v="6.88"/>
    <n v="20.2"/>
  </r>
  <r>
    <x v="3"/>
    <x v="10"/>
    <x v="157"/>
    <n v="7.72"/>
    <n v="21.76"/>
  </r>
  <r>
    <x v="3"/>
    <x v="11"/>
    <x v="158"/>
    <n v="8.61"/>
    <n v="23.4"/>
  </r>
  <r>
    <x v="3"/>
    <x v="12"/>
    <x v="159"/>
    <n v="9.5299999999999994"/>
    <n v="24.05"/>
  </r>
  <r>
    <x v="3"/>
    <x v="13"/>
    <x v="160"/>
    <n v="10.18"/>
    <n v="25.29"/>
  </r>
  <r>
    <x v="3"/>
    <x v="14"/>
    <x v="161"/>
    <n v="10.48"/>
    <n v="26.87"/>
  </r>
  <r>
    <x v="3"/>
    <x v="15"/>
    <x v="162"/>
    <n v="11.47"/>
    <n v="28.15"/>
  </r>
  <r>
    <x v="3"/>
    <x v="16"/>
    <x v="163"/>
    <n v="12.5"/>
    <n v="29.17"/>
  </r>
  <r>
    <x v="3"/>
    <x v="17"/>
    <x v="164"/>
    <n v="13.58"/>
    <n v="30.43"/>
  </r>
  <r>
    <x v="3"/>
    <x v="18"/>
    <x v="165"/>
    <n v="14.27"/>
    <n v="31.84"/>
  </r>
  <r>
    <x v="3"/>
    <x v="19"/>
    <x v="166"/>
    <n v="14.96"/>
    <n v="32.68"/>
  </r>
  <r>
    <x v="3"/>
    <x v="20"/>
    <x v="167"/>
    <n v="15.66"/>
    <n v="34.17"/>
  </r>
  <r>
    <x v="3"/>
    <x v="21"/>
    <x v="168"/>
    <n v="16.84"/>
    <n v="35.200000000000003"/>
  </r>
  <r>
    <x v="3"/>
    <x v="22"/>
    <x v="169"/>
    <n v="18.07"/>
    <n v="36.450000000000003"/>
  </r>
  <r>
    <x v="3"/>
    <x v="23"/>
    <x v="170"/>
    <n v="18.809999999999999"/>
    <n v="37.67"/>
  </r>
  <r>
    <x v="3"/>
    <x v="24"/>
    <x v="171"/>
    <n v="19.55"/>
    <n v="39.090000000000003"/>
  </r>
  <r>
    <x v="3"/>
    <x v="25"/>
    <x v="172"/>
    <n v="20.87"/>
    <n v="40.15"/>
  </r>
  <r>
    <x v="3"/>
    <x v="26"/>
    <x v="173"/>
    <n v="21.63"/>
    <n v="41.26"/>
  </r>
  <r>
    <x v="3"/>
    <x v="27"/>
    <x v="174"/>
    <n v="22.4"/>
    <n v="42.71"/>
  </r>
  <r>
    <x v="3"/>
    <x v="28"/>
    <x v="175"/>
    <n v="23.17"/>
    <n v="43.62"/>
  </r>
  <r>
    <x v="3"/>
    <x v="29"/>
    <x v="176"/>
    <n v="24.6"/>
    <n v="44.92"/>
  </r>
  <r>
    <x v="3"/>
    <x v="30"/>
    <x v="177"/>
    <n v="25.39"/>
    <n v="46.18"/>
  </r>
  <r>
    <x v="3"/>
    <x v="31"/>
    <x v="178"/>
    <n v="26.18"/>
    <n v="47.21"/>
  </r>
  <r>
    <x v="3"/>
    <x v="32"/>
    <x v="179"/>
    <n v="26.98"/>
    <n v="48.58"/>
  </r>
  <r>
    <x v="3"/>
    <x v="33"/>
    <x v="180"/>
    <n v="27.78"/>
    <n v="49.54"/>
  </r>
  <r>
    <x v="3"/>
    <x v="34"/>
    <x v="181"/>
    <n v="29.34"/>
    <n v="51.01"/>
  </r>
  <r>
    <x v="3"/>
    <x v="35"/>
    <x v="182"/>
    <n v="30.16"/>
    <n v="52"/>
  </r>
  <r>
    <x v="3"/>
    <x v="36"/>
    <x v="183"/>
    <n v="30.98"/>
    <n v="53.22"/>
  </r>
  <r>
    <x v="3"/>
    <x v="37"/>
    <x v="184"/>
    <n v="31.81"/>
    <n v="54.51"/>
  </r>
  <r>
    <x v="3"/>
    <x v="38"/>
    <x v="185"/>
    <n v="32.64"/>
    <n v="55.35"/>
  </r>
  <r>
    <x v="3"/>
    <x v="39"/>
    <x v="186"/>
    <n v="34.33"/>
    <n v="56.96"/>
  </r>
  <r>
    <x v="3"/>
    <x v="40"/>
    <x v="187"/>
    <n v="35.18"/>
    <n v="57.95"/>
  </r>
  <r>
    <x v="3"/>
    <x v="41"/>
    <x v="188"/>
    <n v="36.04"/>
    <n v="59.02"/>
  </r>
  <r>
    <x v="3"/>
    <x v="42"/>
    <x v="189"/>
    <n v="36.89"/>
    <n v="60.16"/>
  </r>
  <r>
    <x v="3"/>
    <x v="43"/>
    <x v="190"/>
    <n v="37.75"/>
    <n v="61.53"/>
  </r>
  <r>
    <x v="3"/>
    <x v="44"/>
    <x v="191"/>
    <n v="38.61"/>
    <n v="62.6"/>
  </r>
  <r>
    <x v="3"/>
    <x v="45"/>
    <x v="97"/>
    <n v="40.47"/>
    <n v="63.75"/>
  </r>
  <r>
    <x v="3"/>
    <x v="46"/>
    <x v="192"/>
    <n v="41.35"/>
    <n v="64.97"/>
  </r>
  <r>
    <x v="3"/>
    <x v="47"/>
    <x v="193"/>
    <n v="42.24"/>
    <n v="66.11"/>
  </r>
  <r>
    <x v="3"/>
    <x v="48"/>
    <x v="194"/>
    <n v="43.12"/>
    <n v="67.33"/>
  </r>
  <r>
    <x v="4"/>
    <x v="0"/>
    <x v="195"/>
    <n v="1.65"/>
    <n v="9.52"/>
  </r>
  <r>
    <x v="4"/>
    <x v="1"/>
    <x v="196"/>
    <n v="1.76"/>
    <n v="10.76"/>
  </r>
  <r>
    <x v="4"/>
    <x v="2"/>
    <x v="197"/>
    <n v="2.36"/>
    <n v="12.24"/>
  </r>
  <r>
    <x v="4"/>
    <x v="3"/>
    <x v="198"/>
    <n v="2.9"/>
    <n v="13.73"/>
  </r>
  <r>
    <x v="4"/>
    <x v="4"/>
    <x v="199"/>
    <n v="3.64"/>
    <n v="15.29"/>
  </r>
  <r>
    <x v="4"/>
    <x v="5"/>
    <x v="200"/>
    <n v="4.46"/>
    <n v="16.87"/>
  </r>
  <r>
    <x v="4"/>
    <x v="6"/>
    <x v="201"/>
    <n v="5.17"/>
    <n v="18.48"/>
  </r>
  <r>
    <x v="4"/>
    <x v="7"/>
    <x v="202"/>
    <n v="5.91"/>
    <n v="19.489999999999998"/>
  </r>
  <r>
    <x v="4"/>
    <x v="8"/>
    <x v="203"/>
    <n v="6.94"/>
    <n v="20.52"/>
  </r>
  <r>
    <x v="4"/>
    <x v="9"/>
    <x v="204"/>
    <n v="7.79"/>
    <n v="21.76"/>
  </r>
  <r>
    <x v="4"/>
    <x v="10"/>
    <x v="205"/>
    <n v="8.69"/>
    <n v="23.4"/>
  </r>
  <r>
    <x v="4"/>
    <x v="11"/>
    <x v="206"/>
    <n v="9.6199999999999992"/>
    <n v="24.62"/>
  </r>
  <r>
    <x v="4"/>
    <x v="12"/>
    <x v="207"/>
    <n v="10.27"/>
    <n v="25.71"/>
  </r>
  <r>
    <x v="4"/>
    <x v="13"/>
    <x v="208"/>
    <n v="10.93"/>
    <n v="26.89"/>
  </r>
  <r>
    <x v="4"/>
    <x v="14"/>
    <x v="209"/>
    <n v="11.58"/>
    <n v="28.57"/>
  </r>
  <r>
    <x v="4"/>
    <x v="15"/>
    <x v="210"/>
    <n v="12.62"/>
    <n v="29.32"/>
  </r>
  <r>
    <x v="4"/>
    <x v="16"/>
    <x v="211"/>
    <n v="13.71"/>
    <n v="30.69"/>
  </r>
  <r>
    <x v="4"/>
    <x v="17"/>
    <x v="212"/>
    <n v="14.84"/>
    <n v="32.18"/>
  </r>
  <r>
    <x v="4"/>
    <x v="18"/>
    <x v="213"/>
    <n v="15.11"/>
    <n v="33.1"/>
  </r>
  <r>
    <x v="4"/>
    <x v="19"/>
    <x v="214"/>
    <n v="15.81"/>
    <n v="34.47"/>
  </r>
  <r>
    <x v="4"/>
    <x v="20"/>
    <x v="215"/>
    <n v="17.010000000000002"/>
    <n v="35.69"/>
  </r>
  <r>
    <x v="4"/>
    <x v="21"/>
    <x v="216"/>
    <n v="18.25"/>
    <n v="37.06"/>
  </r>
  <r>
    <x v="4"/>
    <x v="22"/>
    <x v="217"/>
    <n v="19"/>
    <n v="38.090000000000003"/>
  </r>
  <r>
    <x v="4"/>
    <x v="23"/>
    <x v="218"/>
    <n v="19.75"/>
    <n v="39.24"/>
  </r>
  <r>
    <x v="4"/>
    <x v="24"/>
    <x v="219"/>
    <n v="20.5"/>
    <n v="40.57"/>
  </r>
  <r>
    <x v="4"/>
    <x v="25"/>
    <x v="220"/>
    <n v="21.85"/>
    <n v="41.79"/>
  </r>
  <r>
    <x v="4"/>
    <x v="26"/>
    <x v="221"/>
    <n v="22.63"/>
    <n v="42.75"/>
  </r>
  <r>
    <x v="4"/>
    <x v="27"/>
    <x v="222"/>
    <n v="23.41"/>
    <n v="44.2"/>
  </r>
  <r>
    <x v="4"/>
    <x v="28"/>
    <x v="223"/>
    <n v="24.85"/>
    <n v="45.57"/>
  </r>
  <r>
    <x v="4"/>
    <x v="29"/>
    <x v="224"/>
    <n v="25.65"/>
    <n v="46.45"/>
  </r>
  <r>
    <x v="4"/>
    <x v="30"/>
    <x v="225"/>
    <n v="26.46"/>
    <n v="47.97"/>
  </r>
  <r>
    <x v="4"/>
    <x v="31"/>
    <x v="226"/>
    <n v="27.26"/>
    <n v="48.81"/>
  </r>
  <r>
    <x v="4"/>
    <x v="32"/>
    <x v="227"/>
    <n v="28.07"/>
    <n v="50.32"/>
  </r>
  <r>
    <x v="4"/>
    <x v="33"/>
    <x v="228"/>
    <n v="29.65"/>
    <n v="51.16"/>
  </r>
  <r>
    <x v="4"/>
    <x v="34"/>
    <x v="229"/>
    <n v="30.48"/>
    <n v="52.84"/>
  </r>
  <r>
    <x v="4"/>
    <x v="35"/>
    <x v="230"/>
    <n v="31.31"/>
    <n v="53.68"/>
  </r>
  <r>
    <x v="4"/>
    <x v="36"/>
    <x v="231"/>
    <n v="32.15"/>
    <n v="55.2"/>
  </r>
  <r>
    <x v="4"/>
    <x v="37"/>
    <x v="232"/>
    <n v="32.99"/>
    <n v="56.19"/>
  </r>
  <r>
    <x v="4"/>
    <x v="38"/>
    <x v="233"/>
    <n v="34.700000000000003"/>
    <n v="57.41"/>
  </r>
  <r>
    <x v="4"/>
    <x v="39"/>
    <x v="234"/>
    <n v="35.57"/>
    <n v="58.63"/>
  </r>
  <r>
    <x v="4"/>
    <x v="40"/>
    <x v="235"/>
    <n v="36.43"/>
    <n v="59.78"/>
  </r>
  <r>
    <x v="4"/>
    <x v="41"/>
    <x v="236"/>
    <n v="37.299999999999997"/>
    <n v="60.92"/>
  </r>
  <r>
    <x v="4"/>
    <x v="42"/>
    <x v="237"/>
    <n v="38.159999999999997"/>
    <n v="62.45"/>
  </r>
  <r>
    <x v="4"/>
    <x v="43"/>
    <x v="238"/>
    <n v="40.020000000000003"/>
    <n v="63.52"/>
  </r>
  <r>
    <x v="4"/>
    <x v="44"/>
    <x v="239"/>
    <n v="40.92"/>
    <n v="64.739999999999995"/>
  </r>
  <r>
    <x v="4"/>
    <x v="45"/>
    <x v="240"/>
    <n v="41.81"/>
    <n v="65.959999999999994"/>
  </r>
  <r>
    <x v="4"/>
    <x v="46"/>
    <x v="241"/>
    <n v="42.71"/>
    <n v="67.25"/>
  </r>
  <r>
    <x v="4"/>
    <x v="47"/>
    <x v="242"/>
    <n v="43.61"/>
    <n v="68.400000000000006"/>
  </r>
  <r>
    <x v="4"/>
    <x v="48"/>
    <x v="243"/>
    <n v="44.51"/>
    <n v="69.39"/>
  </r>
  <r>
    <x v="5"/>
    <x v="0"/>
    <x v="244"/>
    <n v="2.29"/>
    <n v="11.94"/>
  </r>
  <r>
    <x v="5"/>
    <x v="1"/>
    <x v="245"/>
    <n v="2.5099999999999998"/>
    <n v="12.73"/>
  </r>
  <r>
    <x v="5"/>
    <x v="2"/>
    <x v="246"/>
    <n v="2.93"/>
    <n v="13.89"/>
  </r>
  <r>
    <x v="5"/>
    <x v="3"/>
    <x v="247"/>
    <n v="3.67"/>
    <n v="15.29"/>
  </r>
  <r>
    <x v="5"/>
    <x v="4"/>
    <x v="248"/>
    <n v="4.32"/>
    <n v="16.88"/>
  </r>
  <r>
    <x v="5"/>
    <x v="5"/>
    <x v="249"/>
    <n v="5.22"/>
    <n v="18.48"/>
  </r>
  <r>
    <x v="5"/>
    <x v="6"/>
    <x v="250"/>
    <n v="5.97"/>
    <n v="20.100000000000001"/>
  </r>
  <r>
    <x v="5"/>
    <x v="7"/>
    <x v="251"/>
    <n v="6.76"/>
    <n v="21.17"/>
  </r>
  <r>
    <x v="5"/>
    <x v="8"/>
    <x v="252"/>
    <n v="7.6"/>
    <n v="21.85"/>
  </r>
  <r>
    <x v="5"/>
    <x v="9"/>
    <x v="253"/>
    <n v="8.48"/>
    <n v="23.44"/>
  </r>
  <r>
    <x v="5"/>
    <x v="10"/>
    <x v="254"/>
    <n v="9.41"/>
    <n v="25.1"/>
  </r>
  <r>
    <x v="5"/>
    <x v="11"/>
    <x v="255"/>
    <n v="10.37"/>
    <n v="26.37"/>
  </r>
  <r>
    <x v="5"/>
    <x v="12"/>
    <x v="256"/>
    <n v="11.03"/>
    <n v="27.04"/>
  </r>
  <r>
    <x v="5"/>
    <x v="13"/>
    <x v="257"/>
    <n v="11.69"/>
    <n v="28.63"/>
  </r>
  <r>
    <x v="5"/>
    <x v="14"/>
    <x v="258"/>
    <n v="12.36"/>
    <n v="29.97"/>
  </r>
  <r>
    <x v="5"/>
    <x v="15"/>
    <x v="259"/>
    <n v="13.43"/>
    <n v="31.19"/>
  </r>
  <r>
    <x v="5"/>
    <x v="16"/>
    <x v="260"/>
    <n v="14.55"/>
    <n v="32.299999999999997"/>
  </r>
  <r>
    <x v="5"/>
    <x v="17"/>
    <x v="261"/>
    <n v="15.72"/>
    <n v="33.75"/>
  </r>
  <r>
    <x v="5"/>
    <x v="18"/>
    <x v="262"/>
    <n v="15.97"/>
    <n v="35.04"/>
  </r>
  <r>
    <x v="5"/>
    <x v="19"/>
    <x v="263"/>
    <n v="17.18"/>
    <n v="36.11"/>
  </r>
  <r>
    <x v="5"/>
    <x v="20"/>
    <x v="264"/>
    <n v="17.920000000000002"/>
    <n v="37.520000000000003"/>
  </r>
  <r>
    <x v="5"/>
    <x v="21"/>
    <x v="265"/>
    <n v="19.190000000000001"/>
    <n v="38.479999999999997"/>
  </r>
  <r>
    <x v="5"/>
    <x v="22"/>
    <x v="266"/>
    <n v="19.95"/>
    <n v="39.89"/>
  </r>
  <r>
    <x v="5"/>
    <x v="23"/>
    <x v="267"/>
    <n v="20.71"/>
    <n v="41.18"/>
  </r>
  <r>
    <x v="5"/>
    <x v="24"/>
    <x v="268"/>
    <n v="22.08"/>
    <n v="42.25"/>
  </r>
  <r>
    <x v="5"/>
    <x v="25"/>
    <x v="269"/>
    <n v="22.87"/>
    <n v="43.43"/>
  </r>
  <r>
    <x v="5"/>
    <x v="26"/>
    <x v="270"/>
    <n v="23.65"/>
    <n v="44.88"/>
  </r>
  <r>
    <x v="5"/>
    <x v="27"/>
    <x v="271"/>
    <n v="24.44"/>
    <n v="45.84"/>
  </r>
  <r>
    <x v="5"/>
    <x v="28"/>
    <x v="130"/>
    <n v="25.92"/>
    <n v="47.21"/>
  </r>
  <r>
    <x v="5"/>
    <x v="29"/>
    <x v="272"/>
    <n v="26.74"/>
    <n v="48.47"/>
  </r>
  <r>
    <x v="5"/>
    <x v="30"/>
    <x v="273"/>
    <n v="27.55"/>
    <n v="49.54"/>
  </r>
  <r>
    <x v="5"/>
    <x v="31"/>
    <x v="274"/>
    <n v="28.37"/>
    <n v="51.01"/>
  </r>
  <r>
    <x v="5"/>
    <x v="32"/>
    <x v="275"/>
    <n v="29.19"/>
    <n v="52"/>
  </r>
  <r>
    <x v="5"/>
    <x v="33"/>
    <x v="276"/>
    <n v="30.81"/>
    <n v="53.29"/>
  </r>
  <r>
    <x v="5"/>
    <x v="34"/>
    <x v="277"/>
    <n v="31.65"/>
    <n v="54.51"/>
  </r>
  <r>
    <x v="5"/>
    <x v="35"/>
    <x v="278"/>
    <n v="32.5"/>
    <n v="55.66"/>
  </r>
  <r>
    <x v="5"/>
    <x v="36"/>
    <x v="279"/>
    <n v="33.35"/>
    <n v="57.03"/>
  </r>
  <r>
    <x v="5"/>
    <x v="37"/>
    <x v="280"/>
    <n v="35.08"/>
    <n v="58.02"/>
  </r>
  <r>
    <x v="5"/>
    <x v="38"/>
    <x v="281"/>
    <n v="35.96"/>
    <n v="59.32"/>
  </r>
  <r>
    <x v="5"/>
    <x v="39"/>
    <x v="282"/>
    <n v="36.83"/>
    <n v="60.69"/>
  </r>
  <r>
    <x v="5"/>
    <x v="40"/>
    <x v="283"/>
    <n v="37.71"/>
    <n v="61.84"/>
  </r>
  <r>
    <x v="5"/>
    <x v="41"/>
    <x v="284"/>
    <n v="38.590000000000003"/>
    <n v="62.98"/>
  </r>
  <r>
    <x v="5"/>
    <x v="42"/>
    <x v="97"/>
    <n v="39.47"/>
    <n v="64.2"/>
  </r>
  <r>
    <x v="5"/>
    <x v="43"/>
    <x v="285"/>
    <n v="41.37"/>
    <n v="65.42"/>
  </r>
  <r>
    <x v="5"/>
    <x v="44"/>
    <x v="286"/>
    <n v="42.28"/>
    <n v="66.569999999999993"/>
  </r>
  <r>
    <x v="5"/>
    <x v="45"/>
    <x v="287"/>
    <n v="43.19"/>
    <n v="67.790000000000006"/>
  </r>
  <r>
    <x v="5"/>
    <x v="46"/>
    <x v="288"/>
    <n v="44.1"/>
    <n v="69.010000000000005"/>
  </r>
  <r>
    <x v="5"/>
    <x v="47"/>
    <x v="289"/>
    <n v="45.02"/>
    <n v="70.38"/>
  </r>
  <r>
    <x v="5"/>
    <x v="48"/>
    <x v="290"/>
    <n v="45.93"/>
    <n v="71.680000000000007"/>
  </r>
  <r>
    <x v="6"/>
    <x v="0"/>
    <x v="291"/>
    <n v="2.9"/>
    <n v="13.71"/>
  </r>
  <r>
    <x v="6"/>
    <x v="1"/>
    <x v="292"/>
    <n v="3.24"/>
    <n v="14.4"/>
  </r>
  <r>
    <x v="6"/>
    <x v="2"/>
    <x v="293"/>
    <n v="3.71"/>
    <n v="15.34"/>
  </r>
  <r>
    <x v="6"/>
    <x v="3"/>
    <x v="294"/>
    <n v="4.3600000000000003"/>
    <n v="16.93"/>
  </r>
  <r>
    <x v="6"/>
    <x v="4"/>
    <x v="295"/>
    <n v="5.27"/>
    <n v="18.48"/>
  </r>
  <r>
    <x v="6"/>
    <x v="5"/>
    <x v="296"/>
    <n v="6.03"/>
    <n v="20.100000000000001"/>
  </r>
  <r>
    <x v="6"/>
    <x v="6"/>
    <x v="297"/>
    <n v="6.83"/>
    <n v="21.74"/>
  </r>
  <r>
    <x v="6"/>
    <x v="7"/>
    <x v="298"/>
    <n v="7.68"/>
    <n v="22.22"/>
  </r>
  <r>
    <x v="6"/>
    <x v="8"/>
    <x v="299"/>
    <n v="8.57"/>
    <n v="23.55"/>
  </r>
  <r>
    <x v="6"/>
    <x v="9"/>
    <x v="300"/>
    <n v="9.5"/>
    <n v="25.14"/>
  </r>
  <r>
    <x v="6"/>
    <x v="10"/>
    <x v="301"/>
    <n v="10.48"/>
    <n v="26.81"/>
  </r>
  <r>
    <x v="6"/>
    <x v="11"/>
    <x v="302"/>
    <n v="11.14"/>
    <n v="27.5"/>
  </r>
  <r>
    <x v="6"/>
    <x v="12"/>
    <x v="303"/>
    <n v="11.81"/>
    <n v="28.83"/>
  </r>
  <r>
    <x v="6"/>
    <x v="13"/>
    <x v="304"/>
    <n v="12.48"/>
    <n v="30.43"/>
  </r>
  <r>
    <x v="6"/>
    <x v="14"/>
    <x v="305"/>
    <n v="13.57"/>
    <n v="31.84"/>
  </r>
  <r>
    <x v="6"/>
    <x v="15"/>
    <x v="306"/>
    <n v="14.7"/>
    <n v="32.56"/>
  </r>
  <r>
    <x v="6"/>
    <x v="16"/>
    <x v="307"/>
    <n v="15.88"/>
    <n v="34.17"/>
  </r>
  <r>
    <x v="6"/>
    <x v="17"/>
    <x v="308"/>
    <n v="16.62"/>
    <n v="35.200000000000003"/>
  </r>
  <r>
    <x v="6"/>
    <x v="18"/>
    <x v="309"/>
    <n v="17.36"/>
    <n v="36.450000000000003"/>
  </r>
  <r>
    <x v="6"/>
    <x v="19"/>
    <x v="122"/>
    <n v="18.100000000000001"/>
    <n v="37.83"/>
  </r>
  <r>
    <x v="6"/>
    <x v="20"/>
    <x v="310"/>
    <n v="19.39"/>
    <n v="39.090000000000003"/>
  </r>
  <r>
    <x v="6"/>
    <x v="21"/>
    <x v="311"/>
    <n v="20.16"/>
    <n v="40.15"/>
  </r>
  <r>
    <x v="6"/>
    <x v="22"/>
    <x v="312"/>
    <n v="20.93"/>
    <n v="41.64"/>
  </r>
  <r>
    <x v="6"/>
    <x v="23"/>
    <x v="313"/>
    <n v="22.31"/>
    <n v="42.71"/>
  </r>
  <r>
    <x v="6"/>
    <x v="24"/>
    <x v="314"/>
    <n v="23.11"/>
    <n v="44.2"/>
  </r>
  <r>
    <x v="6"/>
    <x v="25"/>
    <x v="315"/>
    <n v="23.9"/>
    <n v="45.19"/>
  </r>
  <r>
    <x v="6"/>
    <x v="26"/>
    <x v="316"/>
    <n v="24.7"/>
    <n v="46.45"/>
  </r>
  <r>
    <x v="6"/>
    <x v="27"/>
    <x v="317"/>
    <n v="26.2"/>
    <n v="47.94"/>
  </r>
  <r>
    <x v="6"/>
    <x v="28"/>
    <x v="318"/>
    <n v="27.02"/>
    <n v="48.77"/>
  </r>
  <r>
    <x v="6"/>
    <x v="29"/>
    <x v="319"/>
    <n v="27.85"/>
    <n v="50.34"/>
  </r>
  <r>
    <x v="6"/>
    <x v="30"/>
    <x v="320"/>
    <n v="28.67"/>
    <n v="51.16"/>
  </r>
  <r>
    <x v="6"/>
    <x v="31"/>
    <x v="321"/>
    <n v="29.5"/>
    <n v="52.84"/>
  </r>
  <r>
    <x v="6"/>
    <x v="32"/>
    <x v="322"/>
    <n v="31.14"/>
    <n v="53.75"/>
  </r>
  <r>
    <x v="6"/>
    <x v="33"/>
    <x v="323"/>
    <n v="32"/>
    <n v="55.35"/>
  </r>
  <r>
    <x v="6"/>
    <x v="34"/>
    <x v="324"/>
    <n v="32.85"/>
    <n v="56.19"/>
  </r>
  <r>
    <x v="6"/>
    <x v="35"/>
    <x v="325"/>
    <n v="33.71"/>
    <n v="57.57"/>
  </r>
  <r>
    <x v="6"/>
    <x v="36"/>
    <x v="326"/>
    <n v="35.47"/>
    <n v="58.86"/>
  </r>
  <r>
    <x v="6"/>
    <x v="37"/>
    <x v="327"/>
    <n v="36.36"/>
    <n v="60.08"/>
  </r>
  <r>
    <x v="6"/>
    <x v="38"/>
    <x v="328"/>
    <n v="37.24"/>
    <n v="61.3"/>
  </r>
  <r>
    <x v="6"/>
    <x v="39"/>
    <x v="329"/>
    <n v="38.130000000000003"/>
    <n v="62.52"/>
  </r>
  <r>
    <x v="6"/>
    <x v="40"/>
    <x v="330"/>
    <n v="39.020000000000003"/>
    <n v="63.59"/>
  </r>
  <r>
    <x v="6"/>
    <x v="41"/>
    <x v="331"/>
    <n v="39.92"/>
    <n v="64.81"/>
  </r>
  <r>
    <x v="6"/>
    <x v="42"/>
    <x v="332"/>
    <n v="40.81"/>
    <n v="66.11"/>
  </r>
  <r>
    <x v="6"/>
    <x v="43"/>
    <x v="333"/>
    <n v="42.77"/>
    <n v="67.48"/>
  </r>
  <r>
    <x v="6"/>
    <x v="44"/>
    <x v="334"/>
    <n v="43.69"/>
    <n v="68.7"/>
  </r>
  <r>
    <x v="6"/>
    <x v="45"/>
    <x v="335"/>
    <n v="44.61"/>
    <n v="69.77"/>
  </r>
  <r>
    <x v="6"/>
    <x v="46"/>
    <x v="336"/>
    <n v="45.54"/>
    <n v="70.989999999999995"/>
  </r>
  <r>
    <x v="6"/>
    <x v="47"/>
    <x v="337"/>
    <n v="46.47"/>
    <n v="72.44"/>
  </r>
  <r>
    <x v="6"/>
    <x v="48"/>
    <x v="338"/>
    <n v="47.4"/>
    <n v="73.66"/>
  </r>
  <r>
    <x v="7"/>
    <x v="0"/>
    <x v="339"/>
    <n v="3.56"/>
    <n v="14.87"/>
  </r>
  <r>
    <x v="7"/>
    <x v="1"/>
    <x v="340"/>
    <n v="3.91"/>
    <n v="15.64"/>
  </r>
  <r>
    <x v="7"/>
    <x v="2"/>
    <x v="341"/>
    <n v="4.41"/>
    <n v="16.93"/>
  </r>
  <r>
    <x v="7"/>
    <x v="3"/>
    <x v="342"/>
    <n v="5.1100000000000003"/>
    <n v="18.54"/>
  </r>
  <r>
    <x v="7"/>
    <x v="4"/>
    <x v="343"/>
    <n v="6.09"/>
    <n v="20.12"/>
  </r>
  <r>
    <x v="7"/>
    <x v="5"/>
    <x v="344"/>
    <n v="6.9"/>
    <n v="21.74"/>
  </r>
  <r>
    <x v="7"/>
    <x v="6"/>
    <x v="345"/>
    <n v="7.75"/>
    <n v="22.88"/>
  </r>
  <r>
    <x v="7"/>
    <x v="7"/>
    <x v="346"/>
    <n v="8.65"/>
    <n v="23.95"/>
  </r>
  <r>
    <x v="7"/>
    <x v="8"/>
    <x v="347"/>
    <n v="9.59"/>
    <n v="25.29"/>
  </r>
  <r>
    <x v="7"/>
    <x v="9"/>
    <x v="348"/>
    <n v="10.58"/>
    <n v="26.87"/>
  </r>
  <r>
    <x v="7"/>
    <x v="10"/>
    <x v="66"/>
    <n v="11.61"/>
    <n v="28.15"/>
  </r>
  <r>
    <x v="7"/>
    <x v="11"/>
    <x v="349"/>
    <n v="12.31"/>
    <n v="29.32"/>
  </r>
  <r>
    <x v="7"/>
    <x v="12"/>
    <x v="350"/>
    <n v="12.61"/>
    <n v="30.47"/>
  </r>
  <r>
    <x v="7"/>
    <x v="13"/>
    <x v="351"/>
    <n v="13.71"/>
    <n v="31.92"/>
  </r>
  <r>
    <x v="7"/>
    <x v="14"/>
    <x v="352"/>
    <n v="14.85"/>
    <n v="33.1"/>
  </r>
  <r>
    <x v="7"/>
    <x v="15"/>
    <x v="353"/>
    <n v="15.57"/>
    <n v="34.47"/>
  </r>
  <r>
    <x v="7"/>
    <x v="16"/>
    <x v="354"/>
    <n v="16.79"/>
    <n v="35.69"/>
  </r>
  <r>
    <x v="7"/>
    <x v="17"/>
    <x v="355"/>
    <n v="17.54"/>
    <n v="37.06"/>
  </r>
  <r>
    <x v="7"/>
    <x v="18"/>
    <x v="356"/>
    <n v="18.29"/>
    <n v="38.130000000000003"/>
  </r>
  <r>
    <x v="7"/>
    <x v="19"/>
    <x v="357"/>
    <n v="19.59"/>
    <n v="39.700000000000003"/>
  </r>
  <r>
    <x v="7"/>
    <x v="20"/>
    <x v="358"/>
    <n v="20.37"/>
    <n v="40.57"/>
  </r>
  <r>
    <x v="7"/>
    <x v="21"/>
    <x v="30"/>
    <n v="21.15"/>
    <n v="42.02"/>
  </r>
  <r>
    <x v="7"/>
    <x v="22"/>
    <x v="359"/>
    <n v="21.93"/>
    <n v="43.36"/>
  </r>
  <r>
    <x v="7"/>
    <x v="23"/>
    <x v="360"/>
    <n v="23.35"/>
    <n v="44.43"/>
  </r>
  <r>
    <x v="7"/>
    <x v="24"/>
    <x v="361"/>
    <n v="24.16"/>
    <n v="45.68"/>
  </r>
  <r>
    <x v="7"/>
    <x v="25"/>
    <x v="224"/>
    <n v="24.96"/>
    <n v="47.21"/>
  </r>
  <r>
    <x v="7"/>
    <x v="26"/>
    <x v="362"/>
    <n v="26.48"/>
    <n v="48.32"/>
  </r>
  <r>
    <x v="7"/>
    <x v="27"/>
    <x v="363"/>
    <n v="27.31"/>
    <n v="49.54"/>
  </r>
  <r>
    <x v="7"/>
    <x v="28"/>
    <x v="364"/>
    <n v="28.15"/>
    <n v="51.01"/>
  </r>
  <r>
    <x v="7"/>
    <x v="29"/>
    <x v="365"/>
    <n v="28.99"/>
    <n v="52"/>
  </r>
  <r>
    <x v="7"/>
    <x v="30"/>
    <x v="366"/>
    <n v="30.62"/>
    <n v="53.45"/>
  </r>
  <r>
    <x v="7"/>
    <x v="31"/>
    <x v="367"/>
    <n v="31.49"/>
    <n v="54.51"/>
  </r>
  <r>
    <x v="7"/>
    <x v="32"/>
    <x v="368"/>
    <n v="32.35"/>
    <n v="55.89"/>
  </r>
  <r>
    <x v="7"/>
    <x v="33"/>
    <x v="369"/>
    <n v="33.22"/>
    <n v="57.11"/>
  </r>
  <r>
    <x v="7"/>
    <x v="34"/>
    <x v="370"/>
    <n v="34.090000000000003"/>
    <n v="58.25"/>
  </r>
  <r>
    <x v="7"/>
    <x v="35"/>
    <x v="371"/>
    <n v="34.96"/>
    <n v="59.7"/>
  </r>
  <r>
    <x v="7"/>
    <x v="36"/>
    <x v="372"/>
    <n v="36.770000000000003"/>
    <n v="60.77"/>
  </r>
  <r>
    <x v="7"/>
    <x v="37"/>
    <x v="373"/>
    <n v="37.67"/>
    <n v="61.91"/>
  </r>
  <r>
    <x v="7"/>
    <x v="38"/>
    <x v="374"/>
    <n v="38.57"/>
    <n v="63.44"/>
  </r>
  <r>
    <x v="7"/>
    <x v="39"/>
    <x v="97"/>
    <n v="39.47"/>
    <n v="64.66"/>
  </r>
  <r>
    <x v="7"/>
    <x v="40"/>
    <x v="375"/>
    <n v="40.380000000000003"/>
    <n v="65.959999999999994"/>
  </r>
  <r>
    <x v="7"/>
    <x v="41"/>
    <x v="376"/>
    <n v="41.29"/>
    <n v="67.25"/>
  </r>
  <r>
    <x v="7"/>
    <x v="42"/>
    <x v="377"/>
    <n v="43.26"/>
    <n v="68.48"/>
  </r>
  <r>
    <x v="7"/>
    <x v="43"/>
    <x v="378"/>
    <n v="44.2"/>
    <n v="69.7"/>
  </r>
  <r>
    <x v="7"/>
    <x v="44"/>
    <x v="379"/>
    <n v="45.14"/>
    <n v="70.84"/>
  </r>
  <r>
    <x v="7"/>
    <x v="45"/>
    <x v="380"/>
    <n v="46.08"/>
    <n v="72.209999999999994"/>
  </r>
  <r>
    <x v="7"/>
    <x v="46"/>
    <x v="381"/>
    <n v="47.02"/>
    <n v="73.430000000000007"/>
  </r>
  <r>
    <x v="7"/>
    <x v="47"/>
    <x v="382"/>
    <n v="47.96"/>
    <n v="74.349999999999994"/>
  </r>
  <r>
    <x v="7"/>
    <x v="48"/>
    <x v="383"/>
    <n v="48.91"/>
    <n v="75.88"/>
  </r>
  <r>
    <x v="8"/>
    <x v="0"/>
    <x v="384"/>
    <n v="4.45"/>
    <n v="16.87"/>
  </r>
  <r>
    <x v="8"/>
    <x v="1"/>
    <x v="385"/>
    <n v="4.45"/>
    <n v="17.16"/>
  </r>
  <r>
    <x v="8"/>
    <x v="2"/>
    <x v="386"/>
    <n v="5.16"/>
    <n v="18.61"/>
  </r>
  <r>
    <x v="8"/>
    <x v="3"/>
    <x v="387"/>
    <n v="5.91"/>
    <n v="20.16"/>
  </r>
  <r>
    <x v="8"/>
    <x v="4"/>
    <x v="388"/>
    <n v="6.71"/>
    <n v="21.76"/>
  </r>
  <r>
    <x v="8"/>
    <x v="5"/>
    <x v="389"/>
    <n v="7.83"/>
    <n v="23.4"/>
  </r>
  <r>
    <x v="8"/>
    <x v="6"/>
    <x v="390"/>
    <n v="8.74"/>
    <n v="24.62"/>
  </r>
  <r>
    <x v="8"/>
    <x v="7"/>
    <x v="391"/>
    <n v="9.69"/>
    <n v="25.71"/>
  </r>
  <r>
    <x v="8"/>
    <x v="8"/>
    <x v="392"/>
    <n v="10.35"/>
    <n v="26.89"/>
  </r>
  <r>
    <x v="8"/>
    <x v="9"/>
    <x v="393"/>
    <n v="11.37"/>
    <n v="28.57"/>
  </r>
  <r>
    <x v="8"/>
    <x v="10"/>
    <x v="394"/>
    <n v="12.43"/>
    <n v="29.97"/>
  </r>
  <r>
    <x v="8"/>
    <x v="11"/>
    <x v="395"/>
    <n v="13.14"/>
    <n v="30.69"/>
  </r>
  <r>
    <x v="8"/>
    <x v="12"/>
    <x v="165"/>
    <n v="13.85"/>
    <n v="32.299999999999997"/>
  </r>
  <r>
    <x v="8"/>
    <x v="13"/>
    <x v="396"/>
    <n v="14.56"/>
    <n v="33.75"/>
  </r>
  <r>
    <x v="8"/>
    <x v="14"/>
    <x v="397"/>
    <n v="15.74"/>
    <n v="35.04"/>
  </r>
  <r>
    <x v="8"/>
    <x v="15"/>
    <x v="398"/>
    <n v="16.96"/>
    <n v="36.11"/>
  </r>
  <r>
    <x v="8"/>
    <x v="16"/>
    <x v="399"/>
    <n v="17.72"/>
    <n v="37.67"/>
  </r>
  <r>
    <x v="8"/>
    <x v="17"/>
    <x v="400"/>
    <n v="18.48"/>
    <n v="38.479999999999997"/>
  </r>
  <r>
    <x v="8"/>
    <x v="18"/>
    <x v="401"/>
    <n v="19.239999999999998"/>
    <n v="40.15"/>
  </r>
  <r>
    <x v="8"/>
    <x v="19"/>
    <x v="402"/>
    <n v="20.59"/>
    <n v="41.26"/>
  </r>
  <r>
    <x v="8"/>
    <x v="20"/>
    <x v="403"/>
    <n v="21.37"/>
    <n v="42.71"/>
  </r>
  <r>
    <x v="8"/>
    <x v="21"/>
    <x v="404"/>
    <n v="22.16"/>
    <n v="43.97"/>
  </r>
  <r>
    <x v="8"/>
    <x v="22"/>
    <x v="405"/>
    <n v="23.6"/>
    <n v="44.92"/>
  </r>
  <r>
    <x v="8"/>
    <x v="23"/>
    <x v="406"/>
    <n v="24.42"/>
    <n v="46.45"/>
  </r>
  <r>
    <x v="8"/>
    <x v="24"/>
    <x v="407"/>
    <n v="25.24"/>
    <n v="47.82"/>
  </r>
  <r>
    <x v="8"/>
    <x v="25"/>
    <x v="408"/>
    <n v="26.06"/>
    <n v="48.77"/>
  </r>
  <r>
    <x v="8"/>
    <x v="26"/>
    <x v="409"/>
    <n v="27.61"/>
    <n v="50.34"/>
  </r>
  <r>
    <x v="8"/>
    <x v="27"/>
    <x v="410"/>
    <n v="28.46"/>
    <n v="51.16"/>
  </r>
  <r>
    <x v="8"/>
    <x v="28"/>
    <x v="411"/>
    <n v="29.31"/>
    <n v="52.84"/>
  </r>
  <r>
    <x v="8"/>
    <x v="29"/>
    <x v="412"/>
    <n v="30.16"/>
    <n v="53.75"/>
  </r>
  <r>
    <x v="8"/>
    <x v="30"/>
    <x v="413"/>
    <n v="31.84"/>
    <n v="55.35"/>
  </r>
  <r>
    <x v="8"/>
    <x v="31"/>
    <x v="414"/>
    <n v="32.72"/>
    <n v="56.35"/>
  </r>
  <r>
    <x v="8"/>
    <x v="32"/>
    <x v="415"/>
    <n v="33.6"/>
    <n v="57.95"/>
  </r>
  <r>
    <x v="8"/>
    <x v="33"/>
    <x v="416"/>
    <n v="34.479999999999997"/>
    <n v="59.02"/>
  </r>
  <r>
    <x v="8"/>
    <x v="34"/>
    <x v="417"/>
    <n v="35.36"/>
    <n v="60.16"/>
  </r>
  <r>
    <x v="8"/>
    <x v="35"/>
    <x v="418"/>
    <n v="36.25"/>
    <n v="61.61"/>
  </r>
  <r>
    <x v="8"/>
    <x v="36"/>
    <x v="419"/>
    <n v="38.1"/>
    <n v="62.98"/>
  </r>
  <r>
    <x v="8"/>
    <x v="37"/>
    <x v="420"/>
    <n v="39.020000000000003"/>
    <n v="64.2"/>
  </r>
  <r>
    <x v="8"/>
    <x v="38"/>
    <x v="421"/>
    <n v="39.93"/>
    <n v="65.42"/>
  </r>
  <r>
    <x v="8"/>
    <x v="39"/>
    <x v="422"/>
    <n v="40.85"/>
    <n v="66.569999999999993"/>
  </r>
  <r>
    <x v="8"/>
    <x v="40"/>
    <x v="423"/>
    <n v="41.77"/>
    <n v="67.790000000000006"/>
  </r>
  <r>
    <x v="8"/>
    <x v="41"/>
    <x v="424"/>
    <n v="43.77"/>
    <n v="69.09"/>
  </r>
  <r>
    <x v="8"/>
    <x v="42"/>
    <x v="425"/>
    <n v="44.72"/>
    <n v="70.38"/>
  </r>
  <r>
    <x v="8"/>
    <x v="43"/>
    <x v="426"/>
    <n v="45.67"/>
    <n v="71.680000000000007"/>
  </r>
  <r>
    <x v="8"/>
    <x v="44"/>
    <x v="427"/>
    <n v="46.63"/>
    <n v="72.98"/>
  </r>
  <r>
    <x v="8"/>
    <x v="45"/>
    <x v="428"/>
    <n v="47.58"/>
    <n v="74.27"/>
  </r>
  <r>
    <x v="8"/>
    <x v="46"/>
    <x v="429"/>
    <n v="48.54"/>
    <n v="75.650000000000006"/>
  </r>
  <r>
    <x v="8"/>
    <x v="47"/>
    <x v="430"/>
    <n v="49.5"/>
    <n v="77.02"/>
  </r>
  <r>
    <x v="8"/>
    <x v="48"/>
    <x v="431"/>
    <n v="50.47"/>
    <n v="77.86"/>
  </r>
  <r>
    <x v="9"/>
    <x v="0"/>
    <x v="432"/>
    <n v="4.68"/>
    <n v="18.36"/>
  </r>
  <r>
    <x v="9"/>
    <x v="1"/>
    <x v="433"/>
    <n v="5.63"/>
    <n v="19.489999999999998"/>
  </r>
  <r>
    <x v="9"/>
    <x v="2"/>
    <x v="434"/>
    <n v="5.97"/>
    <n v="20.27"/>
  </r>
  <r>
    <x v="9"/>
    <x v="3"/>
    <x v="435"/>
    <n v="6.78"/>
    <n v="21.76"/>
  </r>
  <r>
    <x v="9"/>
    <x v="4"/>
    <x v="436"/>
    <n v="7.63"/>
    <n v="23.44"/>
  </r>
  <r>
    <x v="9"/>
    <x v="5"/>
    <x v="437"/>
    <n v="8.52"/>
    <n v="25.1"/>
  </r>
  <r>
    <x v="9"/>
    <x v="6"/>
    <x v="438"/>
    <n v="9.4700000000000006"/>
    <n v="26.37"/>
  </r>
  <r>
    <x v="9"/>
    <x v="7"/>
    <x v="439"/>
    <n v="10.45"/>
    <n v="27.04"/>
  </r>
  <r>
    <x v="9"/>
    <x v="8"/>
    <x v="440"/>
    <n v="11.48"/>
    <n v="28.63"/>
  </r>
  <r>
    <x v="9"/>
    <x v="9"/>
    <x v="441"/>
    <n v="12.56"/>
    <n v="30.35"/>
  </r>
  <r>
    <x v="9"/>
    <x v="10"/>
    <x v="442"/>
    <n v="13.27"/>
    <n v="31.19"/>
  </r>
  <r>
    <x v="9"/>
    <x v="11"/>
    <x v="443"/>
    <n v="13.99"/>
    <n v="32.56"/>
  </r>
  <r>
    <x v="9"/>
    <x v="12"/>
    <x v="444"/>
    <n v="14.71"/>
    <n v="34.17"/>
  </r>
  <r>
    <x v="9"/>
    <x v="13"/>
    <x v="445"/>
    <n v="15.9"/>
    <n v="35.200000000000003"/>
  </r>
  <r>
    <x v="9"/>
    <x v="14"/>
    <x v="446"/>
    <n v="17.14"/>
    <n v="36.450000000000003"/>
  </r>
  <r>
    <x v="9"/>
    <x v="15"/>
    <x v="447"/>
    <n v="17.91"/>
    <n v="38.090000000000003"/>
  </r>
  <r>
    <x v="9"/>
    <x v="16"/>
    <x v="448"/>
    <n v="18.68"/>
    <n v="39.159999999999997"/>
  </r>
  <r>
    <x v="9"/>
    <x v="17"/>
    <x v="449"/>
    <n v="19.45"/>
    <n v="40.57"/>
  </r>
  <r>
    <x v="9"/>
    <x v="18"/>
    <x v="450"/>
    <n v="20.81"/>
    <n v="41.79"/>
  </r>
  <r>
    <x v="9"/>
    <x v="19"/>
    <x v="451"/>
    <n v="21.61"/>
    <n v="43.24"/>
  </r>
  <r>
    <x v="9"/>
    <x v="20"/>
    <x v="452"/>
    <n v="22.4"/>
    <n v="44.35"/>
  </r>
  <r>
    <x v="9"/>
    <x v="21"/>
    <x v="453"/>
    <n v="23.21"/>
    <n v="45.68"/>
  </r>
  <r>
    <x v="9"/>
    <x v="22"/>
    <x v="454"/>
    <n v="24.69"/>
    <n v="47.17"/>
  </r>
  <r>
    <x v="9"/>
    <x v="23"/>
    <x v="455"/>
    <n v="25.51"/>
    <n v="47.97"/>
  </r>
  <r>
    <x v="9"/>
    <x v="24"/>
    <x v="456"/>
    <n v="26.34"/>
    <n v="49.54"/>
  </r>
  <r>
    <x v="9"/>
    <x v="25"/>
    <x v="457"/>
    <n v="27.92"/>
    <n v="51.02"/>
  </r>
  <r>
    <x v="9"/>
    <x v="26"/>
    <x v="86"/>
    <n v="28.78"/>
    <n v="52"/>
  </r>
  <r>
    <x v="9"/>
    <x v="27"/>
    <x v="458"/>
    <n v="29.64"/>
    <n v="53.68"/>
  </r>
  <r>
    <x v="9"/>
    <x v="28"/>
    <x v="230"/>
    <n v="30.5"/>
    <n v="54.51"/>
  </r>
  <r>
    <x v="9"/>
    <x v="29"/>
    <x v="459"/>
    <n v="32.200000000000003"/>
    <n v="56.12"/>
  </r>
  <r>
    <x v="9"/>
    <x v="30"/>
    <x v="460"/>
    <n v="33.090000000000003"/>
    <n v="57.11"/>
  </r>
  <r>
    <x v="9"/>
    <x v="31"/>
    <x v="461"/>
    <n v="33.979999999999997"/>
    <n v="58.56"/>
  </r>
  <r>
    <x v="9"/>
    <x v="32"/>
    <x v="462"/>
    <n v="34.880000000000003"/>
    <n v="59.78"/>
  </r>
  <r>
    <x v="9"/>
    <x v="33"/>
    <x v="463"/>
    <n v="35.770000000000003"/>
    <n v="61.15"/>
  </r>
  <r>
    <x v="9"/>
    <x v="34"/>
    <x v="464"/>
    <n v="36.67"/>
    <n v="62.52"/>
  </r>
  <r>
    <x v="9"/>
    <x v="35"/>
    <x v="465"/>
    <n v="38.549999999999997"/>
    <n v="63.59"/>
  </r>
  <r>
    <x v="9"/>
    <x v="36"/>
    <x v="466"/>
    <n v="39.47"/>
    <n v="64.739999999999995"/>
  </r>
  <r>
    <x v="9"/>
    <x v="37"/>
    <x v="467"/>
    <n v="40.4"/>
    <n v="66.11"/>
  </r>
  <r>
    <x v="9"/>
    <x v="38"/>
    <x v="468"/>
    <n v="41.34"/>
    <n v="67.48"/>
  </r>
  <r>
    <x v="9"/>
    <x v="39"/>
    <x v="469"/>
    <n v="42.27"/>
    <n v="69.010000000000005"/>
  </r>
  <r>
    <x v="9"/>
    <x v="40"/>
    <x v="470"/>
    <n v="44.3"/>
    <n v="70.31"/>
  </r>
  <r>
    <x v="9"/>
    <x v="41"/>
    <x v="471"/>
    <n v="45.26"/>
    <n v="71.45"/>
  </r>
  <r>
    <x v="9"/>
    <x v="42"/>
    <x v="472"/>
    <n v="46.23"/>
    <n v="72.52"/>
  </r>
  <r>
    <x v="9"/>
    <x v="43"/>
    <x v="473"/>
    <n v="47.2"/>
    <n v="74.040000000000006"/>
  </r>
  <r>
    <x v="9"/>
    <x v="44"/>
    <x v="474"/>
    <n v="48.17"/>
    <n v="75.42"/>
  </r>
  <r>
    <x v="9"/>
    <x v="45"/>
    <x v="475"/>
    <n v="49.14"/>
    <n v="76.41"/>
  </r>
  <r>
    <x v="9"/>
    <x v="46"/>
    <x v="476"/>
    <n v="51.35"/>
    <n v="77.78"/>
  </r>
  <r>
    <x v="9"/>
    <x v="47"/>
    <x v="477"/>
    <n v="51.09"/>
    <n v="79.31"/>
  </r>
  <r>
    <x v="9"/>
    <x v="48"/>
    <x v="478"/>
    <n v="53.36"/>
    <n v="80.599999999999994"/>
  </r>
  <r>
    <x v="10"/>
    <x v="0"/>
    <x v="479"/>
    <n v="5.69"/>
    <n v="20.079999999999998"/>
  </r>
  <r>
    <x v="10"/>
    <x v="1"/>
    <x v="480"/>
    <n v="6.5"/>
    <n v="21.09"/>
  </r>
  <r>
    <x v="10"/>
    <x v="2"/>
    <x v="481"/>
    <n v="7.1"/>
    <n v="22.01"/>
  </r>
  <r>
    <x v="10"/>
    <x v="3"/>
    <x v="482"/>
    <n v="7.71"/>
    <n v="23.55"/>
  </r>
  <r>
    <x v="10"/>
    <x v="4"/>
    <x v="483"/>
    <n v="8.61"/>
    <n v="25.1"/>
  </r>
  <r>
    <x v="10"/>
    <x v="5"/>
    <x v="484"/>
    <n v="9.56"/>
    <n v="26.81"/>
  </r>
  <r>
    <x v="10"/>
    <x v="6"/>
    <x v="485"/>
    <n v="10.56"/>
    <n v="27.5"/>
  </r>
  <r>
    <x v="10"/>
    <x v="7"/>
    <x v="486"/>
    <n v="11.6"/>
    <n v="28.83"/>
  </r>
  <r>
    <x v="10"/>
    <x v="8"/>
    <x v="487"/>
    <n v="12.69"/>
    <n v="30.43"/>
  </r>
  <r>
    <x v="10"/>
    <x v="9"/>
    <x v="488"/>
    <n v="13.41"/>
    <n v="31.84"/>
  </r>
  <r>
    <x v="10"/>
    <x v="10"/>
    <x v="489"/>
    <n v="14.14"/>
    <n v="33.1"/>
  </r>
  <r>
    <x v="10"/>
    <x v="11"/>
    <x v="490"/>
    <n v="14.86"/>
    <n v="34.47"/>
  </r>
  <r>
    <x v="10"/>
    <x v="12"/>
    <x v="491"/>
    <n v="16.07"/>
    <n v="35.69"/>
  </r>
  <r>
    <x v="10"/>
    <x v="13"/>
    <x v="492"/>
    <n v="16.82"/>
    <n v="37.06"/>
  </r>
  <r>
    <x v="10"/>
    <x v="14"/>
    <x v="122"/>
    <n v="18.100000000000001"/>
    <n v="38.479999999999997"/>
  </r>
  <r>
    <x v="10"/>
    <x v="15"/>
    <x v="493"/>
    <n v="18.88"/>
    <n v="39.700000000000003"/>
  </r>
  <r>
    <x v="10"/>
    <x v="16"/>
    <x v="494"/>
    <n v="19.66"/>
    <n v="41.18"/>
  </r>
  <r>
    <x v="10"/>
    <x v="17"/>
    <x v="495"/>
    <n v="21.03"/>
    <n v="42.25"/>
  </r>
  <r>
    <x v="10"/>
    <x v="18"/>
    <x v="496"/>
    <n v="21.84"/>
    <n v="43.43"/>
  </r>
  <r>
    <x v="10"/>
    <x v="19"/>
    <x v="497"/>
    <n v="23.29"/>
    <n v="44.92"/>
  </r>
  <r>
    <x v="10"/>
    <x v="20"/>
    <x v="498"/>
    <n v="23.46"/>
    <n v="46.45"/>
  </r>
  <r>
    <x v="10"/>
    <x v="21"/>
    <x v="499"/>
    <n v="24.96"/>
    <n v="47.48"/>
  </r>
  <r>
    <x v="10"/>
    <x v="22"/>
    <x v="500"/>
    <n v="25.8"/>
    <n v="48.77"/>
  </r>
  <r>
    <x v="10"/>
    <x v="23"/>
    <x v="501"/>
    <n v="26.64"/>
    <n v="50.34"/>
  </r>
  <r>
    <x v="10"/>
    <x v="24"/>
    <x v="502"/>
    <n v="28.24"/>
    <n v="51.16"/>
  </r>
  <r>
    <x v="10"/>
    <x v="25"/>
    <x v="503"/>
    <n v="29.11"/>
    <n v="52.84"/>
  </r>
  <r>
    <x v="10"/>
    <x v="26"/>
    <x v="504"/>
    <n v="29.98"/>
    <n v="54.13"/>
  </r>
  <r>
    <x v="10"/>
    <x v="27"/>
    <x v="505"/>
    <n v="30.85"/>
    <n v="55.35"/>
  </r>
  <r>
    <x v="10"/>
    <x v="28"/>
    <x v="506"/>
    <n v="31.73"/>
    <n v="56.8"/>
  </r>
  <r>
    <x v="10"/>
    <x v="29"/>
    <x v="507"/>
    <n v="33.47"/>
    <n v="57.95"/>
  </r>
  <r>
    <x v="10"/>
    <x v="30"/>
    <x v="508"/>
    <n v="34.380000000000003"/>
    <n v="59.09"/>
  </r>
  <r>
    <x v="10"/>
    <x v="31"/>
    <x v="509"/>
    <n v="35.28"/>
    <n v="60.69"/>
  </r>
  <r>
    <x v="10"/>
    <x v="32"/>
    <x v="510"/>
    <n v="36.19"/>
    <n v="61.84"/>
  </r>
  <r>
    <x v="10"/>
    <x v="33"/>
    <x v="511"/>
    <n v="37.1"/>
    <n v="62.98"/>
  </r>
  <r>
    <x v="10"/>
    <x v="34"/>
    <x v="512"/>
    <n v="39.01"/>
    <n v="64.510000000000005"/>
  </r>
  <r>
    <x v="10"/>
    <x v="35"/>
    <x v="513"/>
    <n v="39.950000000000003"/>
    <n v="65.959999999999994"/>
  </r>
  <r>
    <x v="10"/>
    <x v="36"/>
    <x v="514"/>
    <n v="40.89"/>
    <n v="67.25"/>
  </r>
  <r>
    <x v="10"/>
    <x v="37"/>
    <x v="515"/>
    <n v="41.83"/>
    <n v="68.48"/>
  </r>
  <r>
    <x v="10"/>
    <x v="38"/>
    <x v="516"/>
    <n v="42.78"/>
    <n v="69.7"/>
  </r>
  <r>
    <x v="10"/>
    <x v="39"/>
    <x v="517"/>
    <n v="43.73"/>
    <n v="70.989999999999995"/>
  </r>
  <r>
    <x v="10"/>
    <x v="40"/>
    <x v="518"/>
    <n v="45.82"/>
    <n v="72.290000000000006"/>
  </r>
  <r>
    <x v="10"/>
    <x v="41"/>
    <x v="519"/>
    <n v="46.8"/>
    <n v="73.66"/>
  </r>
  <r>
    <x v="10"/>
    <x v="42"/>
    <x v="520"/>
    <n v="47.78"/>
    <n v="75.040000000000006"/>
  </r>
  <r>
    <x v="10"/>
    <x v="43"/>
    <x v="521"/>
    <n v="48.77"/>
    <n v="76.260000000000005"/>
  </r>
  <r>
    <x v="10"/>
    <x v="44"/>
    <x v="522"/>
    <n v="49.75"/>
    <n v="77.63"/>
  </r>
  <r>
    <x v="10"/>
    <x v="45"/>
    <x v="523"/>
    <n v="50.74"/>
    <n v="79.23"/>
  </r>
  <r>
    <x v="10"/>
    <x v="46"/>
    <x v="524"/>
    <n v="53.02"/>
    <n v="79.989999999999995"/>
  </r>
  <r>
    <x v="10"/>
    <x v="47"/>
    <x v="525"/>
    <n v="54.04"/>
    <n v="81.37"/>
  </r>
  <r>
    <x v="10"/>
    <x v="48"/>
    <x v="526"/>
    <n v="55.06"/>
    <n v="83.2"/>
  </r>
  <r>
    <x v="11"/>
    <x v="0"/>
    <x v="527"/>
    <n v="6.81"/>
    <n v="21.4"/>
  </r>
  <r>
    <x v="11"/>
    <x v="1"/>
    <x v="528"/>
    <n v="7.44"/>
    <n v="22.31"/>
  </r>
  <r>
    <x v="11"/>
    <x v="2"/>
    <x v="529"/>
    <n v="7.79"/>
    <n v="23.57"/>
  </r>
  <r>
    <x v="11"/>
    <x v="3"/>
    <x v="530"/>
    <n v="8.6999999999999993"/>
    <n v="25.27"/>
  </r>
  <r>
    <x v="11"/>
    <x v="4"/>
    <x v="531"/>
    <n v="9.66"/>
    <n v="26.83"/>
  </r>
  <r>
    <x v="11"/>
    <x v="5"/>
    <x v="532"/>
    <n v="10.67"/>
    <n v="28.17"/>
  </r>
  <r>
    <x v="11"/>
    <x v="6"/>
    <x v="533"/>
    <n v="11.35"/>
    <n v="29.33"/>
  </r>
  <r>
    <x v="11"/>
    <x v="7"/>
    <x v="534"/>
    <n v="12.43"/>
    <n v="30.69"/>
  </r>
  <r>
    <x v="11"/>
    <x v="8"/>
    <x v="535"/>
    <n v="13.55"/>
    <n v="32.299999999999997"/>
  </r>
  <r>
    <x v="11"/>
    <x v="9"/>
    <x v="536"/>
    <n v="14.29"/>
    <n v="33.75"/>
  </r>
  <r>
    <x v="11"/>
    <x v="10"/>
    <x v="537"/>
    <n v="15.48"/>
    <n v="35.04"/>
  </r>
  <r>
    <x v="11"/>
    <x v="11"/>
    <x v="538"/>
    <n v="15.76"/>
    <n v="36.11"/>
  </r>
  <r>
    <x v="11"/>
    <x v="12"/>
    <x v="539"/>
    <n v="17"/>
    <n v="37.67"/>
  </r>
  <r>
    <x v="11"/>
    <x v="13"/>
    <x v="540"/>
    <n v="18.3"/>
    <n v="39.090000000000003"/>
  </r>
  <r>
    <x v="11"/>
    <x v="14"/>
    <x v="541"/>
    <n v="19.079999999999998"/>
    <n v="40.15"/>
  </r>
  <r>
    <x v="11"/>
    <x v="15"/>
    <x v="542"/>
    <n v="19.87"/>
    <n v="41.64"/>
  </r>
  <r>
    <x v="11"/>
    <x v="16"/>
    <x v="543"/>
    <n v="20.67"/>
    <n v="42.71"/>
  </r>
  <r>
    <x v="11"/>
    <x v="17"/>
    <x v="544"/>
    <n v="22.08"/>
    <n v="44.2"/>
  </r>
  <r>
    <x v="11"/>
    <x v="18"/>
    <x v="545"/>
    <n v="23.55"/>
    <n v="45.68"/>
  </r>
  <r>
    <x v="11"/>
    <x v="19"/>
    <x v="546"/>
    <n v="23.73"/>
    <n v="46.79"/>
  </r>
  <r>
    <x v="11"/>
    <x v="20"/>
    <x v="547"/>
    <n v="25.24"/>
    <n v="47.97"/>
  </r>
  <r>
    <x v="11"/>
    <x v="21"/>
    <x v="548"/>
    <n v="26.09"/>
    <n v="49.54"/>
  </r>
  <r>
    <x v="11"/>
    <x v="22"/>
    <x v="549"/>
    <n v="26.94"/>
    <n v="51.02"/>
  </r>
  <r>
    <x v="11"/>
    <x v="23"/>
    <x v="550"/>
    <n v="28.56"/>
    <n v="52"/>
  </r>
  <r>
    <x v="11"/>
    <x v="24"/>
    <x v="551"/>
    <n v="29.44"/>
    <n v="53.68"/>
  </r>
  <r>
    <x v="11"/>
    <x v="25"/>
    <x v="552"/>
    <n v="30.32"/>
    <n v="54.59"/>
  </r>
  <r>
    <x v="11"/>
    <x v="26"/>
    <x v="553"/>
    <n v="31.21"/>
    <n v="56.19"/>
  </r>
  <r>
    <x v="11"/>
    <x v="27"/>
    <x v="554"/>
    <n v="32.1"/>
    <n v="57.41"/>
  </r>
  <r>
    <x v="11"/>
    <x v="28"/>
    <x v="555"/>
    <n v="33.869999999999997"/>
    <n v="58.86"/>
  </r>
  <r>
    <x v="11"/>
    <x v="29"/>
    <x v="556"/>
    <n v="34.78"/>
    <n v="60.08"/>
  </r>
  <r>
    <x v="11"/>
    <x v="30"/>
    <x v="557"/>
    <n v="35.700000000000003"/>
    <n v="61.3"/>
  </r>
  <r>
    <x v="11"/>
    <x v="31"/>
    <x v="558"/>
    <n v="36.630000000000003"/>
    <n v="62.6"/>
  </r>
  <r>
    <x v="11"/>
    <x v="32"/>
    <x v="559"/>
    <n v="38.53"/>
    <n v="64.2"/>
  </r>
  <r>
    <x v="11"/>
    <x v="33"/>
    <x v="466"/>
    <n v="39.479999999999997"/>
    <n v="65.42"/>
  </r>
  <r>
    <x v="11"/>
    <x v="34"/>
    <x v="560"/>
    <n v="40.43"/>
    <n v="66.569999999999993"/>
  </r>
  <r>
    <x v="11"/>
    <x v="35"/>
    <x v="561"/>
    <n v="41.39"/>
    <n v="67.790000000000006"/>
  </r>
  <r>
    <x v="11"/>
    <x v="36"/>
    <x v="562"/>
    <n v="42.35"/>
    <n v="69.16"/>
  </r>
  <r>
    <x v="11"/>
    <x v="37"/>
    <x v="563"/>
    <n v="43.31"/>
    <n v="70.69"/>
  </r>
  <r>
    <x v="11"/>
    <x v="38"/>
    <x v="564"/>
    <n v="45.4"/>
    <n v="72.209999999999994"/>
  </r>
  <r>
    <x v="11"/>
    <x v="39"/>
    <x v="565"/>
    <n v="45.24"/>
    <n v="73.430000000000007"/>
  </r>
  <r>
    <x v="11"/>
    <x v="40"/>
    <x v="566"/>
    <n v="47.38"/>
    <n v="74.5"/>
  </r>
  <r>
    <x v="11"/>
    <x v="41"/>
    <x v="567"/>
    <n v="48.38"/>
    <n v="75.88"/>
  </r>
  <r>
    <x v="11"/>
    <x v="42"/>
    <x v="568"/>
    <n v="49.38"/>
    <n v="77.55"/>
  </r>
  <r>
    <x v="11"/>
    <x v="43"/>
    <x v="569"/>
    <n v="50.39"/>
    <n v="78.55"/>
  </r>
  <r>
    <x v="11"/>
    <x v="44"/>
    <x v="570"/>
    <n v="51.39"/>
    <n v="79.989999999999995"/>
  </r>
  <r>
    <x v="11"/>
    <x v="45"/>
    <x v="571"/>
    <n v="52.4"/>
    <n v="81.37"/>
  </r>
  <r>
    <x v="11"/>
    <x v="46"/>
    <x v="572"/>
    <n v="54.74"/>
    <n v="82.97"/>
  </r>
  <r>
    <x v="11"/>
    <x v="47"/>
    <x v="573"/>
    <n v="55.78"/>
    <n v="83.73"/>
  </r>
  <r>
    <x v="11"/>
    <x v="48"/>
    <x v="574"/>
    <n v="56.82"/>
    <n v="85.26"/>
  </r>
  <r>
    <x v="12"/>
    <x v="0"/>
    <x v="575"/>
    <n v="7.78"/>
    <n v="23.4"/>
  </r>
  <r>
    <x v="12"/>
    <x v="1"/>
    <x v="576"/>
    <n v="8.15"/>
    <n v="24.62"/>
  </r>
  <r>
    <x v="12"/>
    <x v="2"/>
    <x v="254"/>
    <n v="8.7899999999999991"/>
    <n v="25.71"/>
  </r>
  <r>
    <x v="12"/>
    <x v="3"/>
    <x v="577"/>
    <n v="9.43"/>
    <n v="27.04"/>
  </r>
  <r>
    <x v="12"/>
    <x v="4"/>
    <x v="578"/>
    <n v="10.43"/>
    <n v="28.63"/>
  </r>
  <r>
    <x v="12"/>
    <x v="5"/>
    <x v="579"/>
    <n v="11.47"/>
    <n v="29.97"/>
  </r>
  <r>
    <x v="12"/>
    <x v="6"/>
    <x v="580"/>
    <n v="12.56"/>
    <n v="31.19"/>
  </r>
  <r>
    <x v="12"/>
    <x v="7"/>
    <x v="581"/>
    <n v="13.7"/>
    <n v="32.56"/>
  </r>
  <r>
    <x v="12"/>
    <x v="8"/>
    <x v="582"/>
    <n v="14.88"/>
    <n v="34.17"/>
  </r>
  <r>
    <x v="12"/>
    <x v="9"/>
    <x v="583"/>
    <n v="15.65"/>
    <n v="35.200000000000003"/>
  </r>
  <r>
    <x v="12"/>
    <x v="10"/>
    <x v="584"/>
    <n v="15.93"/>
    <n v="36.450000000000003"/>
  </r>
  <r>
    <x v="12"/>
    <x v="11"/>
    <x v="585"/>
    <n v="17.190000000000001"/>
    <n v="38.090000000000003"/>
  </r>
  <r>
    <x v="12"/>
    <x v="12"/>
    <x v="586"/>
    <n v="17.96"/>
    <n v="39.24"/>
  </r>
  <r>
    <x v="12"/>
    <x v="13"/>
    <x v="587"/>
    <n v="19.3"/>
    <n v="40.57"/>
  </r>
  <r>
    <x v="12"/>
    <x v="14"/>
    <x v="588"/>
    <n v="20.100000000000001"/>
    <n v="42.02"/>
  </r>
  <r>
    <x v="12"/>
    <x v="15"/>
    <x v="589"/>
    <n v="21.5"/>
    <n v="43.43"/>
  </r>
  <r>
    <x v="12"/>
    <x v="16"/>
    <x v="590"/>
    <n v="22.33"/>
    <n v="44.88"/>
  </r>
  <r>
    <x v="12"/>
    <x v="17"/>
    <x v="591"/>
    <n v="23.16"/>
    <n v="46.18"/>
  </r>
  <r>
    <x v="12"/>
    <x v="18"/>
    <x v="592"/>
    <n v="24.67"/>
    <n v="47.21"/>
  </r>
  <r>
    <x v="12"/>
    <x v="19"/>
    <x v="593"/>
    <n v="24.83"/>
    <n v="48.77"/>
  </r>
  <r>
    <x v="12"/>
    <x v="20"/>
    <x v="594"/>
    <n v="26.39"/>
    <n v="50.34"/>
  </r>
  <r>
    <x v="12"/>
    <x v="21"/>
    <x v="595"/>
    <n v="27.26"/>
    <n v="51.16"/>
  </r>
  <r>
    <x v="12"/>
    <x v="22"/>
    <x v="596"/>
    <n v="28.89"/>
    <n v="52.84"/>
  </r>
  <r>
    <x v="12"/>
    <x v="23"/>
    <x v="597"/>
    <n v="29.78"/>
    <n v="54.36"/>
  </r>
  <r>
    <x v="12"/>
    <x v="24"/>
    <x v="598"/>
    <n v="30.68"/>
    <n v="55.35"/>
  </r>
  <r>
    <x v="12"/>
    <x v="25"/>
    <x v="599"/>
    <n v="31.58"/>
    <n v="56.96"/>
  </r>
  <r>
    <x v="12"/>
    <x v="26"/>
    <x v="600"/>
    <n v="32.479999999999997"/>
    <n v="58.02"/>
  </r>
  <r>
    <x v="12"/>
    <x v="27"/>
    <x v="601"/>
    <n v="33.380000000000003"/>
    <n v="59.7"/>
  </r>
  <r>
    <x v="12"/>
    <x v="28"/>
    <x v="93"/>
    <n v="35.200000000000003"/>
    <n v="60.77"/>
  </r>
  <r>
    <x v="12"/>
    <x v="29"/>
    <x v="602"/>
    <n v="36.14"/>
    <n v="62.45"/>
  </r>
  <r>
    <x v="12"/>
    <x v="30"/>
    <x v="603"/>
    <n v="37.07"/>
    <n v="63.59"/>
  </r>
  <r>
    <x v="12"/>
    <x v="31"/>
    <x v="604"/>
    <n v="38.01"/>
    <n v="64.739999999999995"/>
  </r>
  <r>
    <x v="12"/>
    <x v="32"/>
    <x v="605"/>
    <n v="39.96"/>
    <n v="66.11"/>
  </r>
  <r>
    <x v="12"/>
    <x v="33"/>
    <x v="606"/>
    <n v="40.93"/>
    <n v="67.709999999999994"/>
  </r>
  <r>
    <x v="12"/>
    <x v="34"/>
    <x v="607"/>
    <n v="41.9"/>
    <n v="69.010000000000005"/>
  </r>
  <r>
    <x v="12"/>
    <x v="35"/>
    <x v="608"/>
    <n v="42.88"/>
    <n v="70.38"/>
  </r>
  <r>
    <x v="12"/>
    <x v="36"/>
    <x v="609"/>
    <n v="43.85"/>
    <n v="71.680000000000007"/>
  </r>
  <r>
    <x v="12"/>
    <x v="37"/>
    <x v="610"/>
    <n v="44.83"/>
    <n v="72.98"/>
  </r>
  <r>
    <x v="12"/>
    <x v="38"/>
    <x v="611"/>
    <n v="46.98"/>
    <n v="74.349999999999994"/>
  </r>
  <r>
    <x v="12"/>
    <x v="39"/>
    <x v="612"/>
    <n v="47.99"/>
    <n v="75.8"/>
  </r>
  <r>
    <x v="12"/>
    <x v="40"/>
    <x v="613"/>
    <n v="49"/>
    <n v="77.17"/>
  </r>
  <r>
    <x v="12"/>
    <x v="41"/>
    <x v="614"/>
    <n v="50.02"/>
    <n v="78.55"/>
  </r>
  <r>
    <x v="12"/>
    <x v="42"/>
    <x v="615"/>
    <n v="51.04"/>
    <n v="79.540000000000006"/>
  </r>
  <r>
    <x v="12"/>
    <x v="43"/>
    <x v="616"/>
    <n v="52.06"/>
    <n v="81.37"/>
  </r>
  <r>
    <x v="12"/>
    <x v="44"/>
    <x v="617"/>
    <n v="53.09"/>
    <n v="82.66"/>
  </r>
  <r>
    <x v="12"/>
    <x v="45"/>
    <x v="618"/>
    <n v="54.12"/>
    <n v="83.73"/>
  </r>
  <r>
    <x v="12"/>
    <x v="46"/>
    <x v="619"/>
    <n v="56.51"/>
    <n v="85.26"/>
  </r>
  <r>
    <x v="12"/>
    <x v="47"/>
    <x v="620"/>
    <n v="57.58"/>
    <n v="86.94"/>
  </r>
  <r>
    <x v="12"/>
    <x v="48"/>
    <x v="621"/>
    <n v="58.64"/>
    <n v="87.7"/>
  </r>
  <r>
    <x v="13"/>
    <x v="0"/>
    <x v="622"/>
    <n v="8.5299999999999994"/>
    <n v="25.06"/>
  </r>
  <r>
    <x v="13"/>
    <x v="1"/>
    <x v="623"/>
    <n v="9.19"/>
    <n v="26.37"/>
  </r>
  <r>
    <x v="13"/>
    <x v="2"/>
    <x v="624"/>
    <n v="9.8699999999999992"/>
    <n v="27.39"/>
  </r>
  <r>
    <x v="13"/>
    <x v="3"/>
    <x v="66"/>
    <n v="10.54"/>
    <n v="28.82"/>
  </r>
  <r>
    <x v="13"/>
    <x v="4"/>
    <x v="625"/>
    <n v="11.59"/>
    <n v="30.43"/>
  </r>
  <r>
    <x v="13"/>
    <x v="5"/>
    <x v="626"/>
    <n v="12.7"/>
    <n v="31.84"/>
  </r>
  <r>
    <x v="13"/>
    <x v="6"/>
    <x v="165"/>
    <n v="13.42"/>
    <n v="33.1"/>
  </r>
  <r>
    <x v="13"/>
    <x v="7"/>
    <x v="627"/>
    <n v="14.6"/>
    <n v="34.47"/>
  </r>
  <r>
    <x v="13"/>
    <x v="8"/>
    <x v="628"/>
    <n v="15.82"/>
    <n v="35.69"/>
  </r>
  <r>
    <x v="13"/>
    <x v="9"/>
    <x v="629"/>
    <n v="16.600000000000001"/>
    <n v="37.06"/>
  </r>
  <r>
    <x v="13"/>
    <x v="10"/>
    <x v="630"/>
    <n v="17.38"/>
    <n v="38.479999999999997"/>
  </r>
  <r>
    <x v="13"/>
    <x v="11"/>
    <x v="631"/>
    <n v="18.16"/>
    <n v="39.89"/>
  </r>
  <r>
    <x v="13"/>
    <x v="12"/>
    <x v="632"/>
    <n v="19.510000000000002"/>
    <n v="41.26"/>
  </r>
  <r>
    <x v="13"/>
    <x v="13"/>
    <x v="633"/>
    <n v="20.32"/>
    <n v="42.71"/>
  </r>
  <r>
    <x v="13"/>
    <x v="14"/>
    <x v="634"/>
    <n v="21.75"/>
    <n v="44.2"/>
  </r>
  <r>
    <x v="13"/>
    <x v="15"/>
    <x v="635"/>
    <n v="22.59"/>
    <n v="45.57"/>
  </r>
  <r>
    <x v="13"/>
    <x v="16"/>
    <x v="636"/>
    <n v="23.43"/>
    <n v="46.64"/>
  </r>
  <r>
    <x v="13"/>
    <x v="17"/>
    <x v="499"/>
    <n v="24.96"/>
    <n v="47.97"/>
  </r>
  <r>
    <x v="13"/>
    <x v="18"/>
    <x v="637"/>
    <n v="25.83"/>
    <n v="49.54"/>
  </r>
  <r>
    <x v="13"/>
    <x v="19"/>
    <x v="638"/>
    <n v="26.7"/>
    <n v="51.02"/>
  </r>
  <r>
    <x v="13"/>
    <x v="20"/>
    <x v="639"/>
    <n v="27.58"/>
    <n v="52"/>
  </r>
  <r>
    <x v="13"/>
    <x v="21"/>
    <x v="640"/>
    <n v="28.45"/>
    <n v="53.68"/>
  </r>
  <r>
    <x v="13"/>
    <x v="22"/>
    <x v="641"/>
    <n v="30.14"/>
    <n v="54.74"/>
  </r>
  <r>
    <x v="13"/>
    <x v="23"/>
    <x v="642"/>
    <n v="31.05"/>
    <n v="56.19"/>
  </r>
  <r>
    <x v="13"/>
    <x v="24"/>
    <x v="643"/>
    <n v="31.96"/>
    <n v="57.57"/>
  </r>
  <r>
    <x v="13"/>
    <x v="25"/>
    <x v="644"/>
    <n v="32.869999999999997"/>
    <n v="58.86"/>
  </r>
  <r>
    <x v="13"/>
    <x v="26"/>
    <x v="645"/>
    <n v="34.69"/>
    <n v="60.16"/>
  </r>
  <r>
    <x v="13"/>
    <x v="27"/>
    <x v="646"/>
    <n v="35.630000000000003"/>
    <n v="61.61"/>
  </r>
  <r>
    <x v="13"/>
    <x v="28"/>
    <x v="647"/>
    <n v="36.58"/>
    <n v="62.98"/>
  </r>
  <r>
    <x v="13"/>
    <x v="29"/>
    <x v="648"/>
    <n v="37.53"/>
    <n v="64.36"/>
  </r>
  <r>
    <x v="13"/>
    <x v="30"/>
    <x v="466"/>
    <n v="38.479999999999997"/>
    <n v="65.959999999999994"/>
  </r>
  <r>
    <x v="13"/>
    <x v="31"/>
    <x v="649"/>
    <n v="39.44"/>
    <n v="67.25"/>
  </r>
  <r>
    <x v="13"/>
    <x v="32"/>
    <x v="650"/>
    <n v="41.44"/>
    <n v="68.48"/>
  </r>
  <r>
    <x v="13"/>
    <x v="33"/>
    <x v="651"/>
    <n v="42.43"/>
    <n v="69.7"/>
  </r>
  <r>
    <x v="13"/>
    <x v="34"/>
    <x v="652"/>
    <n v="43.42"/>
    <n v="70.989999999999995"/>
  </r>
  <r>
    <x v="13"/>
    <x v="35"/>
    <x v="336"/>
    <n v="44.41"/>
    <n v="72.44"/>
  </r>
  <r>
    <x v="13"/>
    <x v="36"/>
    <x v="653"/>
    <n v="45.41"/>
    <n v="74.040000000000006"/>
  </r>
  <r>
    <x v="13"/>
    <x v="37"/>
    <x v="654"/>
    <n v="46.41"/>
    <n v="75.650000000000006"/>
  </r>
  <r>
    <x v="13"/>
    <x v="38"/>
    <x v="655"/>
    <n v="48.61"/>
    <n v="76.87"/>
  </r>
  <r>
    <x v="13"/>
    <x v="39"/>
    <x v="656"/>
    <n v="49.64"/>
    <n v="77.86"/>
  </r>
  <r>
    <x v="13"/>
    <x v="40"/>
    <x v="657"/>
    <n v="50.68"/>
    <n v="79.459999999999994"/>
  </r>
  <r>
    <x v="13"/>
    <x v="41"/>
    <x v="658"/>
    <n v="51.71"/>
    <n v="81.22"/>
  </r>
  <r>
    <x v="13"/>
    <x v="42"/>
    <x v="659"/>
    <n v="52.75"/>
    <n v="82.28"/>
  </r>
  <r>
    <x v="13"/>
    <x v="43"/>
    <x v="660"/>
    <n v="53.8"/>
    <n v="83.35"/>
  </r>
  <r>
    <x v="13"/>
    <x v="44"/>
    <x v="661"/>
    <n v="54.85"/>
    <n v="85.26"/>
  </r>
  <r>
    <x v="13"/>
    <x v="45"/>
    <x v="662"/>
    <n v="55.9"/>
    <n v="86.71"/>
  </r>
  <r>
    <x v="13"/>
    <x v="46"/>
    <x v="663"/>
    <n v="58.36"/>
    <n v="87.39"/>
  </r>
  <r>
    <x v="13"/>
    <x v="47"/>
    <x v="664"/>
    <n v="59.44"/>
    <n v="89.45"/>
  </r>
  <r>
    <x v="13"/>
    <x v="48"/>
    <x v="665"/>
    <n v="60.53"/>
    <n v="90.83"/>
  </r>
  <r>
    <x v="14"/>
    <x v="0"/>
    <x v="666"/>
    <n v="9.2899999999999991"/>
    <n v="26.81"/>
  </r>
  <r>
    <x v="14"/>
    <x v="1"/>
    <x v="667"/>
    <n v="10.31"/>
    <n v="28.15"/>
  </r>
  <r>
    <x v="14"/>
    <x v="2"/>
    <x v="668"/>
    <n v="11.01"/>
    <n v="29.22"/>
  </r>
  <r>
    <x v="14"/>
    <x v="3"/>
    <x v="669"/>
    <n v="11.72"/>
    <n v="30.69"/>
  </r>
  <r>
    <x v="14"/>
    <x v="4"/>
    <x v="670"/>
    <n v="12.43"/>
    <n v="32.299999999999997"/>
  </r>
  <r>
    <x v="14"/>
    <x v="5"/>
    <x v="671"/>
    <n v="13.57"/>
    <n v="33.71"/>
  </r>
  <r>
    <x v="14"/>
    <x v="6"/>
    <x v="23"/>
    <n v="14.76"/>
    <n v="35.04"/>
  </r>
  <r>
    <x v="14"/>
    <x v="7"/>
    <x v="672"/>
    <n v="16"/>
    <n v="36.11"/>
  </r>
  <r>
    <x v="14"/>
    <x v="8"/>
    <x v="673"/>
    <n v="16.78"/>
    <n v="37.67"/>
  </r>
  <r>
    <x v="14"/>
    <x v="9"/>
    <x v="122"/>
    <n v="17.57"/>
    <n v="39.090000000000003"/>
  </r>
  <r>
    <x v="14"/>
    <x v="10"/>
    <x v="674"/>
    <n v="18.37"/>
    <n v="40.57"/>
  </r>
  <r>
    <x v="14"/>
    <x v="11"/>
    <x v="675"/>
    <n v="19.73"/>
    <n v="41.79"/>
  </r>
  <r>
    <x v="14"/>
    <x v="12"/>
    <x v="30"/>
    <n v="20.55"/>
    <n v="43.36"/>
  </r>
  <r>
    <x v="14"/>
    <x v="13"/>
    <x v="676"/>
    <n v="22"/>
    <n v="44.43"/>
  </r>
  <r>
    <x v="14"/>
    <x v="14"/>
    <x v="677"/>
    <n v="22.85"/>
    <n v="45.84"/>
  </r>
  <r>
    <x v="14"/>
    <x v="15"/>
    <x v="678"/>
    <n v="23.7"/>
    <n v="47.21"/>
  </r>
  <r>
    <x v="14"/>
    <x v="16"/>
    <x v="679"/>
    <n v="24.56"/>
    <n v="48.77"/>
  </r>
  <r>
    <x v="14"/>
    <x v="17"/>
    <x v="680"/>
    <n v="26.13"/>
    <n v="50.34"/>
  </r>
  <r>
    <x v="14"/>
    <x v="18"/>
    <x v="681"/>
    <n v="27.02"/>
    <n v="51.18"/>
  </r>
  <r>
    <x v="14"/>
    <x v="19"/>
    <x v="682"/>
    <n v="27.9"/>
    <n v="52.84"/>
  </r>
  <r>
    <x v="14"/>
    <x v="20"/>
    <x v="683"/>
    <n v="28.79"/>
    <n v="54.51"/>
  </r>
  <r>
    <x v="14"/>
    <x v="21"/>
    <x v="230"/>
    <n v="30.5"/>
    <n v="55.35"/>
  </r>
  <r>
    <x v="14"/>
    <x v="22"/>
    <x v="684"/>
    <n v="31.42"/>
    <n v="57.11"/>
  </r>
  <r>
    <x v="14"/>
    <x v="23"/>
    <x v="685"/>
    <n v="32.35"/>
    <n v="58.56"/>
  </r>
  <r>
    <x v="14"/>
    <x v="24"/>
    <x v="686"/>
    <n v="33.270000000000003"/>
    <n v="59.78"/>
  </r>
  <r>
    <x v="14"/>
    <x v="25"/>
    <x v="687"/>
    <n v="35.119999999999997"/>
    <n v="61.3"/>
  </r>
  <r>
    <x v="14"/>
    <x v="26"/>
    <x v="688"/>
    <n v="36.07"/>
    <n v="62.52"/>
  </r>
  <r>
    <x v="14"/>
    <x v="27"/>
    <x v="689"/>
    <n v="37.03"/>
    <n v="63.97"/>
  </r>
  <r>
    <x v="14"/>
    <x v="28"/>
    <x v="690"/>
    <n v="38"/>
    <n v="65.42"/>
  </r>
  <r>
    <x v="14"/>
    <x v="29"/>
    <x v="691"/>
    <n v="38.97"/>
    <n v="66.569999999999993"/>
  </r>
  <r>
    <x v="14"/>
    <x v="30"/>
    <x v="692"/>
    <n v="40.97"/>
    <n v="67.94"/>
  </r>
  <r>
    <x v="14"/>
    <x v="31"/>
    <x v="693"/>
    <n v="41.97"/>
    <n v="69.62"/>
  </r>
  <r>
    <x v="14"/>
    <x v="32"/>
    <x v="694"/>
    <n v="42.98"/>
    <n v="70.92"/>
  </r>
  <r>
    <x v="14"/>
    <x v="33"/>
    <x v="695"/>
    <n v="43.98"/>
    <n v="72.290000000000006"/>
  </r>
  <r>
    <x v="14"/>
    <x v="34"/>
    <x v="696"/>
    <n v="44.99"/>
    <n v="73.66"/>
  </r>
  <r>
    <x v="14"/>
    <x v="35"/>
    <x v="697"/>
    <n v="46"/>
    <n v="75.040000000000006"/>
  </r>
  <r>
    <x v="14"/>
    <x v="36"/>
    <x v="698"/>
    <n v="47.02"/>
    <n v="76.41"/>
  </r>
  <r>
    <x v="14"/>
    <x v="37"/>
    <x v="699"/>
    <n v="49.25"/>
    <n v="77.78"/>
  </r>
  <r>
    <x v="14"/>
    <x v="38"/>
    <x v="700"/>
    <n v="50.3"/>
    <n v="79.459999999999994"/>
  </r>
  <r>
    <x v="14"/>
    <x v="39"/>
    <x v="701"/>
    <n v="51.35"/>
    <n v="80.760000000000005"/>
  </r>
  <r>
    <x v="14"/>
    <x v="40"/>
    <x v="571"/>
    <n v="52.41"/>
    <n v="82.05"/>
  </r>
  <r>
    <x v="14"/>
    <x v="41"/>
    <x v="702"/>
    <n v="53.47"/>
    <n v="83.27"/>
  </r>
  <r>
    <x v="14"/>
    <x v="42"/>
    <x v="703"/>
    <n v="54.53"/>
    <n v="85.26"/>
  </r>
  <r>
    <x v="14"/>
    <x v="43"/>
    <x v="704"/>
    <n v="55.6"/>
    <n v="86.25"/>
  </r>
  <r>
    <x v="14"/>
    <x v="44"/>
    <x v="705"/>
    <n v="56.67"/>
    <n v="87.39"/>
  </r>
  <r>
    <x v="14"/>
    <x v="45"/>
    <x v="706"/>
    <n v="59.16"/>
    <n v="89.45"/>
  </r>
  <r>
    <x v="14"/>
    <x v="46"/>
    <x v="707"/>
    <n v="60.27"/>
    <n v="90.67"/>
  </r>
  <r>
    <x v="14"/>
    <x v="47"/>
    <x v="708"/>
    <n v="61.37"/>
    <n v="91.59"/>
  </r>
  <r>
    <x v="14"/>
    <x v="48"/>
    <x v="709"/>
    <n v="62.49"/>
    <n v="93.84"/>
  </r>
  <r>
    <x v="15"/>
    <x v="0"/>
    <x v="710"/>
    <n v="10.08"/>
    <n v="28.55"/>
  </r>
  <r>
    <x v="15"/>
    <x v="1"/>
    <x v="711"/>
    <n v="10.77"/>
    <n v="29.98"/>
  </r>
  <r>
    <x v="15"/>
    <x v="2"/>
    <x v="210"/>
    <n v="11.85"/>
    <n v="30.89"/>
  </r>
  <r>
    <x v="15"/>
    <x v="3"/>
    <x v="712"/>
    <n v="12.56"/>
    <n v="32.56"/>
  </r>
  <r>
    <x v="15"/>
    <x v="4"/>
    <x v="713"/>
    <n v="13.72"/>
    <n v="34.130000000000003"/>
  </r>
  <r>
    <x v="15"/>
    <x v="5"/>
    <x v="714"/>
    <n v="14.92"/>
    <n v="35.200000000000003"/>
  </r>
  <r>
    <x v="15"/>
    <x v="6"/>
    <x v="715"/>
    <n v="15.69"/>
    <n v="36.450000000000003"/>
  </r>
  <r>
    <x v="15"/>
    <x v="7"/>
    <x v="716"/>
    <n v="16.97"/>
    <n v="38.090000000000003"/>
  </r>
  <r>
    <x v="15"/>
    <x v="8"/>
    <x v="717"/>
    <n v="17.77"/>
    <n v="39.700000000000003"/>
  </r>
  <r>
    <x v="15"/>
    <x v="9"/>
    <x v="718"/>
    <n v="18.579999999999998"/>
    <n v="41.18"/>
  </r>
  <r>
    <x v="15"/>
    <x v="10"/>
    <x v="719"/>
    <n v="19.38"/>
    <n v="42.25"/>
  </r>
  <r>
    <x v="15"/>
    <x v="11"/>
    <x v="720"/>
    <n v="20.79"/>
    <n v="43.97"/>
  </r>
  <r>
    <x v="15"/>
    <x v="12"/>
    <x v="721"/>
    <n v="21.63"/>
    <n v="44.92"/>
  </r>
  <r>
    <x v="15"/>
    <x v="13"/>
    <x v="722"/>
    <n v="23.12"/>
    <n v="46.45"/>
  </r>
  <r>
    <x v="15"/>
    <x v="14"/>
    <x v="723"/>
    <n v="23.98"/>
    <n v="47.97"/>
  </r>
  <r>
    <x v="15"/>
    <x v="15"/>
    <x v="724"/>
    <n v="24.85"/>
    <n v="49.54"/>
  </r>
  <r>
    <x v="15"/>
    <x v="16"/>
    <x v="725"/>
    <n v="26.44"/>
    <n v="51.02"/>
  </r>
  <r>
    <x v="15"/>
    <x v="17"/>
    <x v="726"/>
    <n v="27.34"/>
    <n v="52"/>
  </r>
  <r>
    <x v="15"/>
    <x v="18"/>
    <x v="727"/>
    <n v="28.24"/>
    <n v="53.68"/>
  </r>
  <r>
    <x v="15"/>
    <x v="19"/>
    <x v="728"/>
    <n v="29.14"/>
    <n v="55.2"/>
  </r>
  <r>
    <x v="15"/>
    <x v="20"/>
    <x v="729"/>
    <n v="30.87"/>
    <n v="56.19"/>
  </r>
  <r>
    <x v="15"/>
    <x v="21"/>
    <x v="730"/>
    <n v="31.81"/>
    <n v="57.95"/>
  </r>
  <r>
    <x v="15"/>
    <x v="22"/>
    <x v="731"/>
    <n v="32.75"/>
    <n v="59.02"/>
  </r>
  <r>
    <x v="15"/>
    <x v="23"/>
    <x v="732"/>
    <n v="33.69"/>
    <n v="60.69"/>
  </r>
  <r>
    <x v="15"/>
    <x v="24"/>
    <x v="733"/>
    <n v="35.56"/>
    <n v="61.84"/>
  </r>
  <r>
    <x v="15"/>
    <x v="25"/>
    <x v="734"/>
    <n v="36.53"/>
    <n v="63.52"/>
  </r>
  <r>
    <x v="15"/>
    <x v="26"/>
    <x v="735"/>
    <n v="37.5"/>
    <n v="64.739999999999995"/>
  </r>
  <r>
    <x v="15"/>
    <x v="27"/>
    <x v="736"/>
    <n v="38.479999999999997"/>
    <n v="66.11"/>
  </r>
  <r>
    <x v="15"/>
    <x v="28"/>
    <x v="737"/>
    <n v="39.47"/>
    <n v="67.790000000000006"/>
  </r>
  <r>
    <x v="15"/>
    <x v="29"/>
    <x v="738"/>
    <n v="40.450000000000003"/>
    <n v="69.010000000000005"/>
  </r>
  <r>
    <x v="15"/>
    <x v="30"/>
    <x v="739"/>
    <n v="41.44"/>
    <n v="70.38"/>
  </r>
  <r>
    <x v="15"/>
    <x v="31"/>
    <x v="740"/>
    <n v="43.54"/>
    <n v="71.98"/>
  </r>
  <r>
    <x v="15"/>
    <x v="32"/>
    <x v="741"/>
    <n v="44.56"/>
    <n v="73.430000000000007"/>
  </r>
  <r>
    <x v="15"/>
    <x v="33"/>
    <x v="742"/>
    <n v="45.58"/>
    <n v="74.73"/>
  </r>
  <r>
    <x v="15"/>
    <x v="34"/>
    <x v="743"/>
    <n v="46.61"/>
    <n v="75.88"/>
  </r>
  <r>
    <x v="15"/>
    <x v="35"/>
    <x v="744"/>
    <n v="47.65"/>
    <n v="77.63"/>
  </r>
  <r>
    <x v="15"/>
    <x v="36"/>
    <x v="745"/>
    <n v="48.68"/>
    <n v="79.23"/>
  </r>
  <r>
    <x v="15"/>
    <x v="37"/>
    <x v="746"/>
    <n v="50.98"/>
    <n v="80.599999999999994"/>
  </r>
  <r>
    <x v="15"/>
    <x v="38"/>
    <x v="747"/>
    <n v="52.05"/>
    <n v="81.52"/>
  </r>
  <r>
    <x v="15"/>
    <x v="39"/>
    <x v="748"/>
    <n v="53.13"/>
    <n v="83.27"/>
  </r>
  <r>
    <x v="15"/>
    <x v="40"/>
    <x v="749"/>
    <n v="54.2"/>
    <n v="85.11"/>
  </r>
  <r>
    <x v="15"/>
    <x v="41"/>
    <x v="750"/>
    <n v="55.29"/>
    <n v="86.17"/>
  </r>
  <r>
    <x v="15"/>
    <x v="42"/>
    <x v="751"/>
    <n v="56.37"/>
    <n v="87.32"/>
  </r>
  <r>
    <x v="15"/>
    <x v="43"/>
    <x v="752"/>
    <n v="58.88"/>
    <n v="89.45"/>
  </r>
  <r>
    <x v="15"/>
    <x v="44"/>
    <x v="753"/>
    <n v="60"/>
    <n v="90.45"/>
  </r>
  <r>
    <x v="15"/>
    <x v="45"/>
    <x v="754"/>
    <n v="61.12"/>
    <n v="91.59"/>
  </r>
  <r>
    <x v="15"/>
    <x v="46"/>
    <x v="755"/>
    <n v="62.25"/>
    <n v="93.84"/>
  </r>
  <r>
    <x v="15"/>
    <x v="47"/>
    <x v="756"/>
    <n v="63.38"/>
    <n v="94.6"/>
  </r>
  <r>
    <x v="15"/>
    <x v="48"/>
    <x v="757"/>
    <n v="64.52"/>
    <n v="96.13"/>
  </r>
  <r>
    <x v="16"/>
    <x v="0"/>
    <x v="758"/>
    <n v="11.26"/>
    <n v="30.36"/>
  </r>
  <r>
    <x v="16"/>
    <x v="1"/>
    <x v="759"/>
    <n v="12.37"/>
    <n v="31.84"/>
  </r>
  <r>
    <x v="16"/>
    <x v="2"/>
    <x v="760"/>
    <n v="12.71"/>
    <n v="32.6"/>
  </r>
  <r>
    <x v="16"/>
    <x v="3"/>
    <x v="761"/>
    <n v="13.87"/>
    <n v="34.47"/>
  </r>
  <r>
    <x v="16"/>
    <x v="4"/>
    <x v="762"/>
    <n v="14.63"/>
    <n v="35.770000000000003"/>
  </r>
  <r>
    <x v="16"/>
    <x v="5"/>
    <x v="763"/>
    <n v="15.87"/>
    <n v="37.1"/>
  </r>
  <r>
    <x v="16"/>
    <x v="6"/>
    <x v="764"/>
    <n v="17.170000000000002"/>
    <n v="38.479999999999997"/>
  </r>
  <r>
    <x v="16"/>
    <x v="7"/>
    <x v="765"/>
    <n v="17.98"/>
    <n v="40.15"/>
  </r>
  <r>
    <x v="16"/>
    <x v="8"/>
    <x v="766"/>
    <n v="18.79"/>
    <n v="41.64"/>
  </r>
  <r>
    <x v="16"/>
    <x v="9"/>
    <x v="767"/>
    <n v="19.61"/>
    <n v="42.71"/>
  </r>
  <r>
    <x v="16"/>
    <x v="10"/>
    <x v="768"/>
    <n v="21.04"/>
    <n v="44.35"/>
  </r>
  <r>
    <x v="16"/>
    <x v="11"/>
    <x v="769"/>
    <n v="21.88"/>
    <n v="45.68"/>
  </r>
  <r>
    <x v="16"/>
    <x v="12"/>
    <x v="770"/>
    <n v="23.39"/>
    <n v="47.21"/>
  </r>
  <r>
    <x v="16"/>
    <x v="13"/>
    <x v="771"/>
    <n v="24.27"/>
    <n v="48.77"/>
  </r>
  <r>
    <x v="16"/>
    <x v="14"/>
    <x v="772"/>
    <n v="25.15"/>
    <n v="50.34"/>
  </r>
  <r>
    <x v="16"/>
    <x v="15"/>
    <x v="132"/>
    <n v="26.76"/>
    <n v="51.18"/>
  </r>
  <r>
    <x v="16"/>
    <x v="16"/>
    <x v="773"/>
    <n v="27.67"/>
    <n v="52.84"/>
  </r>
  <r>
    <x v="16"/>
    <x v="17"/>
    <x v="774"/>
    <n v="28.59"/>
    <n v="54.51"/>
  </r>
  <r>
    <x v="16"/>
    <x v="18"/>
    <x v="775"/>
    <n v="29.5"/>
    <n v="55.89"/>
  </r>
  <r>
    <x v="16"/>
    <x v="19"/>
    <x v="776"/>
    <n v="30.42"/>
    <n v="57.11"/>
  </r>
  <r>
    <x v="16"/>
    <x v="20"/>
    <x v="777"/>
    <n v="32.21"/>
    <n v="58.63"/>
  </r>
  <r>
    <x v="16"/>
    <x v="21"/>
    <x v="778"/>
    <n v="33.159999999999997"/>
    <n v="60.08"/>
  </r>
  <r>
    <x v="16"/>
    <x v="22"/>
    <x v="779"/>
    <n v="34.11"/>
    <n v="61.53"/>
  </r>
  <r>
    <x v="16"/>
    <x v="23"/>
    <x v="780"/>
    <n v="35.07"/>
    <n v="62.98"/>
  </r>
  <r>
    <x v="16"/>
    <x v="24"/>
    <x v="781"/>
    <n v="37"/>
    <n v="64.2"/>
  </r>
  <r>
    <x v="16"/>
    <x v="25"/>
    <x v="782"/>
    <n v="37.99"/>
    <n v="65.959999999999994"/>
  </r>
  <r>
    <x v="16"/>
    <x v="26"/>
    <x v="783"/>
    <n v="38.979999999999997"/>
    <n v="67.25"/>
  </r>
  <r>
    <x v="16"/>
    <x v="27"/>
    <x v="784"/>
    <n v="39.979999999999997"/>
    <n v="68.48"/>
  </r>
  <r>
    <x v="16"/>
    <x v="28"/>
    <x v="785"/>
    <n v="40.98"/>
    <n v="70.31"/>
  </r>
  <r>
    <x v="16"/>
    <x v="29"/>
    <x v="786"/>
    <n v="43.08"/>
    <n v="71.680000000000007"/>
  </r>
  <r>
    <x v="16"/>
    <x v="30"/>
    <x v="787"/>
    <n v="44.12"/>
    <n v="72.98"/>
  </r>
  <r>
    <x v="16"/>
    <x v="31"/>
    <x v="788"/>
    <n v="45.16"/>
    <n v="74.349999999999994"/>
  </r>
  <r>
    <x v="16"/>
    <x v="32"/>
    <x v="789"/>
    <n v="46.2"/>
    <n v="75.88"/>
  </r>
  <r>
    <x v="16"/>
    <x v="33"/>
    <x v="790"/>
    <n v="47.25"/>
    <n v="77.55"/>
  </r>
  <r>
    <x v="16"/>
    <x v="34"/>
    <x v="791"/>
    <n v="48.3"/>
    <n v="78.849999999999994"/>
  </r>
  <r>
    <x v="16"/>
    <x v="35"/>
    <x v="792"/>
    <n v="49.35"/>
    <n v="79.989999999999995"/>
  </r>
  <r>
    <x v="16"/>
    <x v="36"/>
    <x v="793"/>
    <n v="50.41"/>
    <n v="81.37"/>
  </r>
  <r>
    <x v="16"/>
    <x v="37"/>
    <x v="794"/>
    <n v="52.77"/>
    <n v="83.27"/>
  </r>
  <r>
    <x v="16"/>
    <x v="38"/>
    <x v="795"/>
    <n v="53.87"/>
    <n v="84.8"/>
  </r>
  <r>
    <x v="16"/>
    <x v="39"/>
    <x v="796"/>
    <n v="54.97"/>
    <n v="85.87"/>
  </r>
  <r>
    <x v="16"/>
    <x v="40"/>
    <x v="797"/>
    <n v="56.07"/>
    <n v="87.32"/>
  </r>
  <r>
    <x v="16"/>
    <x v="41"/>
    <x v="798"/>
    <n v="57.17"/>
    <n v="89.45"/>
  </r>
  <r>
    <x v="16"/>
    <x v="42"/>
    <x v="799"/>
    <n v="58.28"/>
    <n v="90.29"/>
  </r>
  <r>
    <x v="16"/>
    <x v="43"/>
    <x v="800"/>
    <n v="60.86"/>
    <n v="91.59"/>
  </r>
  <r>
    <x v="16"/>
    <x v="44"/>
    <x v="801"/>
    <n v="62.01"/>
    <n v="93.84"/>
  </r>
  <r>
    <x v="16"/>
    <x v="45"/>
    <x v="802"/>
    <n v="63.16"/>
    <n v="94.6"/>
  </r>
  <r>
    <x v="16"/>
    <x v="46"/>
    <x v="803"/>
    <n v="64.31"/>
    <n v="96.13"/>
  </r>
  <r>
    <x v="16"/>
    <x v="47"/>
    <x v="804"/>
    <n v="65.47"/>
    <n v="98.42"/>
  </r>
  <r>
    <x v="16"/>
    <x v="48"/>
    <x v="805"/>
    <n v="66.63"/>
    <n v="98.88"/>
  </r>
  <r>
    <x v="17"/>
    <x v="0"/>
    <x v="806"/>
    <n v="12.11"/>
    <n v="32.18"/>
  </r>
  <r>
    <x v="17"/>
    <x v="1"/>
    <x v="807"/>
    <n v="12.85"/>
    <n v="33.71"/>
  </r>
  <r>
    <x v="17"/>
    <x v="2"/>
    <x v="808"/>
    <n v="14.03"/>
    <n v="35.04"/>
  </r>
  <r>
    <x v="17"/>
    <x v="3"/>
    <x v="397"/>
    <n v="14.8"/>
    <n v="36.450000000000003"/>
  </r>
  <r>
    <x v="17"/>
    <x v="4"/>
    <x v="809"/>
    <n v="16.059999999999999"/>
    <n v="37.67"/>
  </r>
  <r>
    <x v="17"/>
    <x v="5"/>
    <x v="810"/>
    <n v="16.850000000000001"/>
    <n v="39.159999999999997"/>
  </r>
  <r>
    <x v="17"/>
    <x v="6"/>
    <x v="811"/>
    <n v="18.190000000000001"/>
    <n v="40.57"/>
  </r>
  <r>
    <x v="17"/>
    <x v="7"/>
    <x v="812"/>
    <n v="19.010000000000002"/>
    <n v="42.02"/>
  </r>
  <r>
    <x v="17"/>
    <x v="8"/>
    <x v="813"/>
    <n v="20.43"/>
    <n v="43.43"/>
  </r>
  <r>
    <x v="17"/>
    <x v="9"/>
    <x v="814"/>
    <n v="21.29"/>
    <n v="44.92"/>
  </r>
  <r>
    <x v="17"/>
    <x v="10"/>
    <x v="815"/>
    <n v="22.15"/>
    <n v="46.45"/>
  </r>
  <r>
    <x v="17"/>
    <x v="11"/>
    <x v="816"/>
    <n v="23.67"/>
    <n v="47.97"/>
  </r>
  <r>
    <x v="17"/>
    <x v="12"/>
    <x v="817"/>
    <n v="24.56"/>
    <n v="49.54"/>
  </r>
  <r>
    <x v="17"/>
    <x v="13"/>
    <x v="818"/>
    <n v="25.45"/>
    <n v="51.02"/>
  </r>
  <r>
    <x v="17"/>
    <x v="14"/>
    <x v="819"/>
    <n v="26.35"/>
    <n v="51.98"/>
  </r>
  <r>
    <x v="17"/>
    <x v="15"/>
    <x v="820"/>
    <n v="28.02"/>
    <n v="53.68"/>
  </r>
  <r>
    <x v="17"/>
    <x v="16"/>
    <x v="821"/>
    <n v="28.94"/>
    <n v="55.35"/>
  </r>
  <r>
    <x v="17"/>
    <x v="17"/>
    <x v="822"/>
    <n v="29.87"/>
    <n v="56.35"/>
  </r>
  <r>
    <x v="17"/>
    <x v="18"/>
    <x v="278"/>
    <n v="30.81"/>
    <n v="57.95"/>
  </r>
  <r>
    <x v="17"/>
    <x v="19"/>
    <x v="823"/>
    <n v="32.619999999999997"/>
    <n v="59.7"/>
  </r>
  <r>
    <x v="17"/>
    <x v="20"/>
    <x v="416"/>
    <n v="33.58"/>
    <n v="60.77"/>
  </r>
  <r>
    <x v="17"/>
    <x v="21"/>
    <x v="824"/>
    <n v="34.549999999999997"/>
    <n v="62.52"/>
  </r>
  <r>
    <x v="17"/>
    <x v="22"/>
    <x v="825"/>
    <n v="35.53"/>
    <n v="63.59"/>
  </r>
  <r>
    <x v="17"/>
    <x v="23"/>
    <x v="826"/>
    <n v="37.479999999999997"/>
    <n v="65.42"/>
  </r>
  <r>
    <x v="17"/>
    <x v="24"/>
    <x v="736"/>
    <n v="38.49"/>
    <n v="66.569999999999993"/>
  </r>
  <r>
    <x v="17"/>
    <x v="25"/>
    <x v="827"/>
    <n v="39.5"/>
    <n v="68.400000000000006"/>
  </r>
  <r>
    <x v="17"/>
    <x v="26"/>
    <x v="828"/>
    <n v="40.51"/>
    <n v="69.7"/>
  </r>
  <r>
    <x v="17"/>
    <x v="27"/>
    <x v="334"/>
    <n v="41.53"/>
    <n v="70.989999999999995"/>
  </r>
  <r>
    <x v="17"/>
    <x v="28"/>
    <x v="829"/>
    <n v="42.55"/>
    <n v="72.44"/>
  </r>
  <r>
    <x v="17"/>
    <x v="29"/>
    <x v="830"/>
    <n v="44.71"/>
    <n v="74.040000000000006"/>
  </r>
  <r>
    <x v="17"/>
    <x v="30"/>
    <x v="831"/>
    <n v="45.77"/>
    <n v="75.650000000000006"/>
  </r>
  <r>
    <x v="17"/>
    <x v="31"/>
    <x v="832"/>
    <n v="46.83"/>
    <n v="77.17"/>
  </r>
  <r>
    <x v="17"/>
    <x v="32"/>
    <x v="833"/>
    <n v="47.9"/>
    <n v="78.55"/>
  </r>
  <r>
    <x v="17"/>
    <x v="33"/>
    <x v="834"/>
    <n v="48.97"/>
    <n v="79.77"/>
  </r>
  <r>
    <x v="17"/>
    <x v="34"/>
    <x v="835"/>
    <n v="51.31"/>
    <n v="81.37"/>
  </r>
  <r>
    <x v="17"/>
    <x v="35"/>
    <x v="836"/>
    <n v="51.12"/>
    <n v="83.27"/>
  </r>
  <r>
    <x v="17"/>
    <x v="36"/>
    <x v="837"/>
    <n v="53.52"/>
    <n v="84.57"/>
  </r>
  <r>
    <x v="17"/>
    <x v="37"/>
    <x v="838"/>
    <n v="54.64"/>
    <n v="85.41"/>
  </r>
  <r>
    <x v="17"/>
    <x v="38"/>
    <x v="839"/>
    <n v="55.75"/>
    <n v="87.32"/>
  </r>
  <r>
    <x v="17"/>
    <x v="39"/>
    <x v="840"/>
    <n v="56.88"/>
    <n v="89.38"/>
  </r>
  <r>
    <x v="17"/>
    <x v="40"/>
    <x v="664"/>
    <n v="58"/>
    <n v="90.29"/>
  </r>
  <r>
    <x v="17"/>
    <x v="41"/>
    <x v="841"/>
    <n v="59.13"/>
    <n v="91.59"/>
  </r>
  <r>
    <x v="17"/>
    <x v="42"/>
    <x v="842"/>
    <n v="60.27"/>
    <n v="93.88"/>
  </r>
  <r>
    <x v="17"/>
    <x v="43"/>
    <x v="843"/>
    <n v="62.93"/>
    <n v="94.6"/>
  </r>
  <r>
    <x v="17"/>
    <x v="44"/>
    <x v="844"/>
    <n v="64.099999999999994"/>
    <n v="96.13"/>
  </r>
  <r>
    <x v="17"/>
    <x v="45"/>
    <x v="845"/>
    <n v="65.28"/>
    <n v="98.57"/>
  </r>
  <r>
    <x v="17"/>
    <x v="46"/>
    <x v="846"/>
    <n v="66.459999999999994"/>
    <n v="99.03"/>
  </r>
  <r>
    <x v="17"/>
    <x v="47"/>
    <x v="847"/>
    <n v="67.650000000000006"/>
    <n v="101.01"/>
  </r>
  <r>
    <x v="17"/>
    <x v="48"/>
    <x v="848"/>
    <n v="68.84"/>
    <n v="102.54"/>
  </r>
  <r>
    <x v="18"/>
    <x v="0"/>
    <x v="849"/>
    <n v="13.42"/>
    <n v="33.9"/>
  </r>
  <r>
    <x v="18"/>
    <x v="1"/>
    <x v="850"/>
    <n v="14.19"/>
    <n v="35.69"/>
  </r>
  <r>
    <x v="18"/>
    <x v="2"/>
    <x v="851"/>
    <n v="15.44"/>
    <n v="37.06"/>
  </r>
  <r>
    <x v="18"/>
    <x v="3"/>
    <x v="852"/>
    <n v="15.74"/>
    <n v="38.36"/>
  </r>
  <r>
    <x v="18"/>
    <x v="4"/>
    <x v="122"/>
    <n v="17.05"/>
    <n v="39.81"/>
  </r>
  <r>
    <x v="18"/>
    <x v="5"/>
    <x v="853"/>
    <n v="18.41"/>
    <n v="41.26"/>
  </r>
  <r>
    <x v="18"/>
    <x v="6"/>
    <x v="854"/>
    <n v="19.239999999999998"/>
    <n v="42.71"/>
  </r>
  <r>
    <x v="18"/>
    <x v="7"/>
    <x v="855"/>
    <n v="20.68"/>
    <n v="44.2"/>
  </r>
  <r>
    <x v="18"/>
    <x v="8"/>
    <x v="404"/>
    <n v="21.55"/>
    <n v="45.68"/>
  </r>
  <r>
    <x v="18"/>
    <x v="9"/>
    <x v="856"/>
    <n v="22.42"/>
    <n v="47.21"/>
  </r>
  <r>
    <x v="18"/>
    <x v="10"/>
    <x v="857"/>
    <n v="23.29"/>
    <n v="48.77"/>
  </r>
  <r>
    <x v="18"/>
    <x v="11"/>
    <x v="858"/>
    <n v="24.87"/>
    <n v="50.34"/>
  </r>
  <r>
    <x v="18"/>
    <x v="12"/>
    <x v="859"/>
    <n v="25.77"/>
    <n v="51.18"/>
  </r>
  <r>
    <x v="18"/>
    <x v="13"/>
    <x v="860"/>
    <n v="26.68"/>
    <n v="52.84"/>
  </r>
  <r>
    <x v="18"/>
    <x v="14"/>
    <x v="861"/>
    <n v="27.59"/>
    <n v="54.51"/>
  </r>
  <r>
    <x v="18"/>
    <x v="15"/>
    <x v="862"/>
    <n v="29.31"/>
    <n v="56.12"/>
  </r>
  <r>
    <x v="18"/>
    <x v="16"/>
    <x v="863"/>
    <n v="30.26"/>
    <n v="57.41"/>
  </r>
  <r>
    <x v="18"/>
    <x v="17"/>
    <x v="864"/>
    <n v="31.2"/>
    <n v="58.86"/>
  </r>
  <r>
    <x v="18"/>
    <x v="18"/>
    <x v="865"/>
    <n v="33.04"/>
    <n v="60.16"/>
  </r>
  <r>
    <x v="18"/>
    <x v="19"/>
    <x v="866"/>
    <n v="34.020000000000003"/>
    <n v="61.84"/>
  </r>
  <r>
    <x v="18"/>
    <x v="20"/>
    <x v="867"/>
    <n v="35.01"/>
    <n v="63.44"/>
  </r>
  <r>
    <x v="18"/>
    <x v="21"/>
    <x v="868"/>
    <n v="36"/>
    <n v="64.739999999999995"/>
  </r>
  <r>
    <x v="18"/>
    <x v="22"/>
    <x v="869"/>
    <n v="37.979999999999997"/>
    <n v="66.11"/>
  </r>
  <r>
    <x v="18"/>
    <x v="23"/>
    <x v="870"/>
    <n v="39"/>
    <n v="67.790000000000006"/>
  </r>
  <r>
    <x v="18"/>
    <x v="24"/>
    <x v="871"/>
    <n v="40.03"/>
    <n v="69.09"/>
  </r>
  <r>
    <x v="18"/>
    <x v="25"/>
    <x v="872"/>
    <n v="41.06"/>
    <n v="70.69"/>
  </r>
  <r>
    <x v="18"/>
    <x v="26"/>
    <x v="873"/>
    <n v="42.1"/>
    <n v="72.209999999999994"/>
  </r>
  <r>
    <x v="18"/>
    <x v="27"/>
    <x v="874"/>
    <n v="43.14"/>
    <n v="73.66"/>
  </r>
  <r>
    <x v="18"/>
    <x v="28"/>
    <x v="875"/>
    <n v="45.33"/>
    <n v="75.11"/>
  </r>
  <r>
    <x v="18"/>
    <x v="29"/>
    <x v="654"/>
    <n v="46.41"/>
    <n v="76.56"/>
  </r>
  <r>
    <x v="18"/>
    <x v="30"/>
    <x v="876"/>
    <n v="47.49"/>
    <n v="77.86"/>
  </r>
  <r>
    <x v="18"/>
    <x v="31"/>
    <x v="877"/>
    <n v="48.57"/>
    <n v="79.540000000000006"/>
  </r>
  <r>
    <x v="18"/>
    <x v="32"/>
    <x v="878"/>
    <n v="49.66"/>
    <n v="81.37"/>
  </r>
  <r>
    <x v="18"/>
    <x v="33"/>
    <x v="879"/>
    <n v="50.76"/>
    <n v="82.97"/>
  </r>
  <r>
    <x v="18"/>
    <x v="34"/>
    <x v="880"/>
    <n v="53.17"/>
    <n v="84.19"/>
  </r>
  <r>
    <x v="18"/>
    <x v="35"/>
    <x v="881"/>
    <n v="52.96"/>
    <n v="85.33"/>
  </r>
  <r>
    <x v="18"/>
    <x v="36"/>
    <x v="882"/>
    <n v="55.43"/>
    <n v="87.32"/>
  </r>
  <r>
    <x v="18"/>
    <x v="37"/>
    <x v="883"/>
    <n v="56.57"/>
    <n v="89.23"/>
  </r>
  <r>
    <x v="18"/>
    <x v="38"/>
    <x v="884"/>
    <n v="57.72"/>
    <n v="89.99"/>
  </r>
  <r>
    <x v="18"/>
    <x v="39"/>
    <x v="885"/>
    <n v="58.86"/>
    <n v="91.59"/>
  </r>
  <r>
    <x v="18"/>
    <x v="40"/>
    <x v="886"/>
    <n v="60.02"/>
    <n v="93.88"/>
  </r>
  <r>
    <x v="18"/>
    <x v="41"/>
    <x v="887"/>
    <n v="61.18"/>
    <n v="94.6"/>
  </r>
  <r>
    <x v="18"/>
    <x v="42"/>
    <x v="888"/>
    <n v="63.88"/>
    <n v="96.13"/>
  </r>
  <r>
    <x v="18"/>
    <x v="43"/>
    <x v="889"/>
    <n v="65.08"/>
    <n v="98.57"/>
  </r>
  <r>
    <x v="18"/>
    <x v="44"/>
    <x v="890"/>
    <n v="66.28"/>
    <n v="99.18"/>
  </r>
  <r>
    <x v="18"/>
    <x v="45"/>
    <x v="891"/>
    <n v="67.48"/>
    <n v="101.01"/>
  </r>
  <r>
    <x v="18"/>
    <x v="46"/>
    <x v="892"/>
    <n v="68.7"/>
    <n v="102.84"/>
  </r>
  <r>
    <x v="18"/>
    <x v="47"/>
    <x v="893"/>
    <n v="69.91"/>
    <n v="103.76"/>
  </r>
  <r>
    <x v="18"/>
    <x v="48"/>
    <x v="894"/>
    <n v="71.13"/>
    <n v="106.2"/>
  </r>
  <r>
    <x v="19"/>
    <x v="0"/>
    <x v="895"/>
    <n v="14.36"/>
    <n v="36.11"/>
  </r>
  <r>
    <x v="19"/>
    <x v="1"/>
    <x v="896"/>
    <n v="15.14"/>
    <n v="37.64"/>
  </r>
  <r>
    <x v="19"/>
    <x v="2"/>
    <x v="897"/>
    <n v="16.440000000000001"/>
    <n v="39.090000000000003"/>
  </r>
  <r>
    <x v="19"/>
    <x v="3"/>
    <x v="898"/>
    <n v="17.25"/>
    <n v="40.19"/>
  </r>
  <r>
    <x v="19"/>
    <x v="4"/>
    <x v="899"/>
    <n v="18.07"/>
    <n v="41.79"/>
  </r>
  <r>
    <x v="19"/>
    <x v="5"/>
    <x v="900"/>
    <n v="19.47"/>
    <n v="43.43"/>
  </r>
  <r>
    <x v="19"/>
    <x v="6"/>
    <x v="901"/>
    <n v="20.93"/>
    <n v="44.92"/>
  </r>
  <r>
    <x v="19"/>
    <x v="7"/>
    <x v="902"/>
    <n v="21.81"/>
    <n v="46.45"/>
  </r>
  <r>
    <x v="19"/>
    <x v="8"/>
    <x v="903"/>
    <n v="22.69"/>
    <n v="47.97"/>
  </r>
  <r>
    <x v="19"/>
    <x v="9"/>
    <x v="904"/>
    <n v="23.58"/>
    <n v="49.54"/>
  </r>
  <r>
    <x v="19"/>
    <x v="10"/>
    <x v="905"/>
    <n v="25.18"/>
    <n v="51.02"/>
  </r>
  <r>
    <x v="19"/>
    <x v="11"/>
    <x v="906"/>
    <n v="26.1"/>
    <n v="51.98"/>
  </r>
  <r>
    <x v="19"/>
    <x v="12"/>
    <x v="907"/>
    <n v="27.02"/>
    <n v="53.68"/>
  </r>
  <r>
    <x v="19"/>
    <x v="13"/>
    <x v="908"/>
    <n v="27.94"/>
    <n v="55.35"/>
  </r>
  <r>
    <x v="19"/>
    <x v="14"/>
    <x v="230"/>
    <n v="29.69"/>
    <n v="56.96"/>
  </r>
  <r>
    <x v="19"/>
    <x v="15"/>
    <x v="909"/>
    <n v="30.65"/>
    <n v="58.02"/>
  </r>
  <r>
    <x v="19"/>
    <x v="16"/>
    <x v="600"/>
    <n v="31.61"/>
    <n v="59.78"/>
  </r>
  <r>
    <x v="19"/>
    <x v="17"/>
    <x v="910"/>
    <n v="32.58"/>
    <n v="61.3"/>
  </r>
  <r>
    <x v="19"/>
    <x v="18"/>
    <x v="911"/>
    <n v="34.47"/>
    <n v="62.6"/>
  </r>
  <r>
    <x v="19"/>
    <x v="19"/>
    <x v="912"/>
    <n v="35.47"/>
    <n v="64.2"/>
  </r>
  <r>
    <x v="19"/>
    <x v="20"/>
    <x v="913"/>
    <n v="36.479999999999997"/>
    <n v="65.959999999999994"/>
  </r>
  <r>
    <x v="19"/>
    <x v="21"/>
    <x v="914"/>
    <n v="37.49"/>
    <n v="67.25"/>
  </r>
  <r>
    <x v="19"/>
    <x v="22"/>
    <x v="915"/>
    <n v="39.53"/>
    <n v="69.010000000000005"/>
  </r>
  <r>
    <x v="19"/>
    <x v="23"/>
    <x v="916"/>
    <n v="40.58"/>
    <n v="70.38"/>
  </r>
  <r>
    <x v="19"/>
    <x v="24"/>
    <x v="917"/>
    <n v="41.63"/>
    <n v="71.680000000000007"/>
  </r>
  <r>
    <x v="19"/>
    <x v="25"/>
    <x v="918"/>
    <n v="42.68"/>
    <n v="73.430000000000007"/>
  </r>
  <r>
    <x v="19"/>
    <x v="26"/>
    <x v="919"/>
    <n v="43.74"/>
    <n v="75.040000000000006"/>
  </r>
  <r>
    <x v="19"/>
    <x v="27"/>
    <x v="920"/>
    <n v="44.81"/>
    <n v="76.41"/>
  </r>
  <r>
    <x v="19"/>
    <x v="28"/>
    <x v="921"/>
    <n v="47.06"/>
    <n v="77.78"/>
  </r>
  <r>
    <x v="19"/>
    <x v="29"/>
    <x v="568"/>
    <n v="48.17"/>
    <n v="79.459999999999994"/>
  </r>
  <r>
    <x v="19"/>
    <x v="30"/>
    <x v="922"/>
    <n v="49.27"/>
    <n v="81.22"/>
  </r>
  <r>
    <x v="19"/>
    <x v="31"/>
    <x v="923"/>
    <n v="50.38"/>
    <n v="82.66"/>
  </r>
  <r>
    <x v="19"/>
    <x v="32"/>
    <x v="924"/>
    <n v="51.49"/>
    <n v="83.73"/>
  </r>
  <r>
    <x v="19"/>
    <x v="33"/>
    <x v="925"/>
    <n v="53.95"/>
    <n v="85.26"/>
  </r>
  <r>
    <x v="19"/>
    <x v="34"/>
    <x v="926"/>
    <n v="53.74"/>
    <n v="87.32"/>
  </r>
  <r>
    <x v="19"/>
    <x v="35"/>
    <x v="927"/>
    <n v="56.26"/>
    <n v="89.07"/>
  </r>
  <r>
    <x v="19"/>
    <x v="36"/>
    <x v="928"/>
    <n v="57.42"/>
    <n v="89.76"/>
  </r>
  <r>
    <x v="19"/>
    <x v="37"/>
    <x v="929"/>
    <n v="58.58"/>
    <n v="91.59"/>
  </r>
  <r>
    <x v="19"/>
    <x v="38"/>
    <x v="930"/>
    <n v="59.76"/>
    <n v="93.88"/>
  </r>
  <r>
    <x v="19"/>
    <x v="39"/>
    <x v="931"/>
    <n v="60.93"/>
    <n v="94.6"/>
  </r>
  <r>
    <x v="19"/>
    <x v="40"/>
    <x v="932"/>
    <n v="62.12"/>
    <n v="96.13"/>
  </r>
  <r>
    <x v="19"/>
    <x v="41"/>
    <x v="933"/>
    <n v="64.87"/>
    <n v="98.57"/>
  </r>
  <r>
    <x v="19"/>
    <x v="42"/>
    <x v="934"/>
    <n v="66.09"/>
    <n v="99.49"/>
  </r>
  <r>
    <x v="19"/>
    <x v="43"/>
    <x v="935"/>
    <n v="67.319999999999993"/>
    <n v="101.01"/>
  </r>
  <r>
    <x v="19"/>
    <x v="44"/>
    <x v="936"/>
    <n v="68.55"/>
    <n v="103.3"/>
  </r>
  <r>
    <x v="19"/>
    <x v="45"/>
    <x v="937"/>
    <n v="69.790000000000006"/>
    <n v="103.91"/>
  </r>
  <r>
    <x v="19"/>
    <x v="46"/>
    <x v="938"/>
    <n v="71.03"/>
    <n v="106.2"/>
  </r>
  <r>
    <x v="19"/>
    <x v="47"/>
    <x v="939"/>
    <n v="72.28"/>
    <n v="107.57"/>
  </r>
  <r>
    <x v="19"/>
    <x v="48"/>
    <x v="940"/>
    <n v="73.53"/>
    <n v="109.1"/>
  </r>
  <r>
    <x v="20"/>
    <x v="0"/>
    <x v="354"/>
    <n v="15.81"/>
    <n v="38.090000000000003"/>
  </r>
  <r>
    <x v="20"/>
    <x v="1"/>
    <x v="941"/>
    <n v="16.64"/>
    <n v="39.700000000000003"/>
  </r>
  <r>
    <x v="20"/>
    <x v="2"/>
    <x v="942"/>
    <n v="17.46"/>
    <n v="41.18"/>
  </r>
  <r>
    <x v="20"/>
    <x v="3"/>
    <x v="943"/>
    <n v="18.29"/>
    <n v="42.71"/>
  </r>
  <r>
    <x v="20"/>
    <x v="4"/>
    <x v="944"/>
    <n v="19.71"/>
    <n v="44.2"/>
  </r>
  <r>
    <x v="20"/>
    <x v="5"/>
    <x v="945"/>
    <n v="20.58"/>
    <n v="45.68"/>
  </r>
  <r>
    <x v="20"/>
    <x v="6"/>
    <x v="946"/>
    <n v="22.08"/>
    <n v="47.17"/>
  </r>
  <r>
    <x v="20"/>
    <x v="7"/>
    <x v="947"/>
    <n v="22.98"/>
    <n v="48.77"/>
  </r>
  <r>
    <x v="20"/>
    <x v="8"/>
    <x v="948"/>
    <n v="23.88"/>
    <n v="50.34"/>
  </r>
  <r>
    <x v="20"/>
    <x v="9"/>
    <x v="949"/>
    <n v="25.5"/>
    <n v="51.18"/>
  </r>
  <r>
    <x v="20"/>
    <x v="10"/>
    <x v="457"/>
    <n v="26.43"/>
    <n v="52.82"/>
  </r>
  <r>
    <x v="20"/>
    <x v="11"/>
    <x v="950"/>
    <n v="27.37"/>
    <n v="54.51"/>
  </r>
  <r>
    <x v="20"/>
    <x v="12"/>
    <x v="951"/>
    <n v="28.31"/>
    <n v="56.19"/>
  </r>
  <r>
    <x v="20"/>
    <x v="13"/>
    <x v="952"/>
    <n v="30.08"/>
    <n v="57.57"/>
  </r>
  <r>
    <x v="20"/>
    <x v="14"/>
    <x v="953"/>
    <n v="31.05"/>
    <n v="59.02"/>
  </r>
  <r>
    <x v="20"/>
    <x v="15"/>
    <x v="954"/>
    <n v="32.03"/>
    <n v="60.69"/>
  </r>
  <r>
    <x v="20"/>
    <x v="16"/>
    <x v="955"/>
    <n v="33.020000000000003"/>
    <n v="62.45"/>
  </r>
  <r>
    <x v="20"/>
    <x v="17"/>
    <x v="956"/>
    <n v="34.94"/>
    <n v="63.59"/>
  </r>
  <r>
    <x v="20"/>
    <x v="18"/>
    <x v="957"/>
    <n v="35.950000000000003"/>
    <n v="65.42"/>
  </r>
  <r>
    <x v="20"/>
    <x v="19"/>
    <x v="958"/>
    <n v="36.979999999999997"/>
    <n v="66.569999999999993"/>
  </r>
  <r>
    <x v="20"/>
    <x v="20"/>
    <x v="959"/>
    <n v="38.01"/>
    <n v="68.48"/>
  </r>
  <r>
    <x v="20"/>
    <x v="21"/>
    <x v="960"/>
    <n v="40.08"/>
    <n v="69.7"/>
  </r>
  <r>
    <x v="20"/>
    <x v="22"/>
    <x v="961"/>
    <n v="41.14"/>
    <n v="71.45"/>
  </r>
  <r>
    <x v="20"/>
    <x v="23"/>
    <x v="563"/>
    <n v="42.21"/>
    <n v="72.98"/>
  </r>
  <r>
    <x v="20"/>
    <x v="24"/>
    <x v="336"/>
    <n v="43.29"/>
    <n v="74.349999999999994"/>
  </r>
  <r>
    <x v="20"/>
    <x v="25"/>
    <x v="962"/>
    <n v="44.37"/>
    <n v="75.88"/>
  </r>
  <r>
    <x v="20"/>
    <x v="26"/>
    <x v="963"/>
    <n v="45.45"/>
    <n v="77.63"/>
  </r>
  <r>
    <x v="20"/>
    <x v="27"/>
    <x v="964"/>
    <n v="47.75"/>
    <n v="79.31"/>
  </r>
  <r>
    <x v="20"/>
    <x v="28"/>
    <x v="965"/>
    <n v="48.87"/>
    <n v="80.760000000000005"/>
  </r>
  <r>
    <x v="20"/>
    <x v="29"/>
    <x v="966"/>
    <n v="49.99"/>
    <n v="82.28"/>
  </r>
  <r>
    <x v="20"/>
    <x v="30"/>
    <x v="967"/>
    <n v="51.12"/>
    <n v="83.43"/>
  </r>
  <r>
    <x v="20"/>
    <x v="31"/>
    <x v="968"/>
    <n v="52.26"/>
    <n v="85.26"/>
  </r>
  <r>
    <x v="20"/>
    <x v="32"/>
    <x v="969"/>
    <n v="53.4"/>
    <n v="87.32"/>
  </r>
  <r>
    <x v="20"/>
    <x v="33"/>
    <x v="970"/>
    <n v="55.93"/>
    <n v="88.69"/>
  </r>
  <r>
    <x v="20"/>
    <x v="34"/>
    <x v="971"/>
    <n v="57.11"/>
    <n v="89.61"/>
  </r>
  <r>
    <x v="20"/>
    <x v="35"/>
    <x v="972"/>
    <n v="58.3"/>
    <n v="91.59"/>
  </r>
  <r>
    <x v="20"/>
    <x v="36"/>
    <x v="973"/>
    <n v="59.49"/>
    <n v="93.88"/>
  </r>
  <r>
    <x v="20"/>
    <x v="37"/>
    <x v="974"/>
    <n v="60.68"/>
    <n v="94.6"/>
  </r>
  <r>
    <x v="20"/>
    <x v="38"/>
    <x v="975"/>
    <n v="61.89"/>
    <n v="96.13"/>
  </r>
  <r>
    <x v="20"/>
    <x v="39"/>
    <x v="976"/>
    <n v="63.09"/>
    <n v="98.57"/>
  </r>
  <r>
    <x v="20"/>
    <x v="40"/>
    <x v="977"/>
    <n v="64.31"/>
    <n v="99.49"/>
  </r>
  <r>
    <x v="20"/>
    <x v="41"/>
    <x v="978"/>
    <n v="65.53"/>
    <n v="101.01"/>
  </r>
  <r>
    <x v="20"/>
    <x v="42"/>
    <x v="979"/>
    <n v="68.400000000000006"/>
    <n v="103.3"/>
  </r>
  <r>
    <x v="20"/>
    <x v="43"/>
    <x v="980"/>
    <n v="69.66"/>
    <n v="104.37"/>
  </r>
  <r>
    <x v="20"/>
    <x v="44"/>
    <x v="981"/>
    <n v="70.92"/>
    <n v="106.2"/>
  </r>
  <r>
    <x v="20"/>
    <x v="45"/>
    <x v="982"/>
    <n v="72.2"/>
    <n v="108.03"/>
  </r>
  <r>
    <x v="20"/>
    <x v="46"/>
    <x v="983"/>
    <n v="73.47"/>
    <n v="109.1"/>
  </r>
  <r>
    <x v="20"/>
    <x v="47"/>
    <x v="984"/>
    <n v="74.760000000000005"/>
    <n v="111.39"/>
  </r>
  <r>
    <x v="20"/>
    <x v="48"/>
    <x v="985"/>
    <n v="76.05"/>
    <n v="112.76"/>
  </r>
  <r>
    <x v="21"/>
    <x v="0"/>
    <x v="986"/>
    <n v="16.84"/>
    <n v="40.08"/>
  </r>
  <r>
    <x v="21"/>
    <x v="1"/>
    <x v="987"/>
    <n v="18.22"/>
    <n v="41.26"/>
  </r>
  <r>
    <x v="21"/>
    <x v="2"/>
    <x v="988"/>
    <n v="18.52"/>
    <n v="43.09"/>
  </r>
  <r>
    <x v="21"/>
    <x v="3"/>
    <x v="989"/>
    <n v="19.36"/>
    <n v="44.77"/>
  </r>
  <r>
    <x v="21"/>
    <x v="4"/>
    <x v="990"/>
    <n v="20.84"/>
    <n v="46.37"/>
  </r>
  <r>
    <x v="21"/>
    <x v="5"/>
    <x v="991"/>
    <n v="21.71"/>
    <n v="47.9"/>
  </r>
  <r>
    <x v="21"/>
    <x v="6"/>
    <x v="992"/>
    <n v="23.27"/>
    <n v="49.5"/>
  </r>
  <r>
    <x v="21"/>
    <x v="7"/>
    <x v="993"/>
    <n v="24.18"/>
    <n v="51.02"/>
  </r>
  <r>
    <x v="21"/>
    <x v="8"/>
    <x v="994"/>
    <n v="25.83"/>
    <n v="51.98"/>
  </r>
  <r>
    <x v="21"/>
    <x v="9"/>
    <x v="995"/>
    <n v="26.78"/>
    <n v="53.68"/>
  </r>
  <r>
    <x v="21"/>
    <x v="10"/>
    <x v="996"/>
    <n v="27.73"/>
    <n v="55.35"/>
  </r>
  <r>
    <x v="21"/>
    <x v="11"/>
    <x v="997"/>
    <n v="28.68"/>
    <n v="57.11"/>
  </r>
  <r>
    <x v="21"/>
    <x v="12"/>
    <x v="231"/>
    <n v="30.48"/>
    <n v="58.56"/>
  </r>
  <r>
    <x v="21"/>
    <x v="13"/>
    <x v="998"/>
    <n v="31.47"/>
    <n v="60.08"/>
  </r>
  <r>
    <x v="21"/>
    <x v="14"/>
    <x v="999"/>
    <n v="32.47"/>
    <n v="61.61"/>
  </r>
  <r>
    <x v="21"/>
    <x v="15"/>
    <x v="1000"/>
    <n v="33.47"/>
    <n v="62.98"/>
  </r>
  <r>
    <x v="21"/>
    <x v="16"/>
    <x v="1001"/>
    <n v="35.409999999999997"/>
    <n v="64.739999999999995"/>
  </r>
  <r>
    <x v="21"/>
    <x v="17"/>
    <x v="1002"/>
    <n v="36.450000000000003"/>
    <n v="66.11"/>
  </r>
  <r>
    <x v="21"/>
    <x v="18"/>
    <x v="914"/>
    <n v="37.49"/>
    <n v="67.790000000000006"/>
  </r>
  <r>
    <x v="21"/>
    <x v="19"/>
    <x v="1003"/>
    <n v="38.54"/>
    <n v="69.16"/>
  </r>
  <r>
    <x v="21"/>
    <x v="20"/>
    <x v="1004"/>
    <n v="39.590000000000003"/>
    <n v="70.92"/>
  </r>
  <r>
    <x v="21"/>
    <x v="21"/>
    <x v="1005"/>
    <n v="41.73"/>
    <n v="72.44"/>
  </r>
  <r>
    <x v="21"/>
    <x v="22"/>
    <x v="1006"/>
    <n v="42.82"/>
    <n v="74.040000000000006"/>
  </r>
  <r>
    <x v="21"/>
    <x v="23"/>
    <x v="1007"/>
    <n v="43.91"/>
    <n v="75.8"/>
  </r>
  <r>
    <x v="21"/>
    <x v="24"/>
    <x v="1008"/>
    <n v="45.01"/>
    <n v="77.55"/>
  </r>
  <r>
    <x v="21"/>
    <x v="25"/>
    <x v="1009"/>
    <n v="46.11"/>
    <n v="79.23"/>
  </r>
  <r>
    <x v="21"/>
    <x v="26"/>
    <x v="1010"/>
    <n v="48.45"/>
    <n v="80.599999999999994"/>
  </r>
  <r>
    <x v="21"/>
    <x v="27"/>
    <x v="1011"/>
    <n v="49.59"/>
    <n v="81.67"/>
  </r>
  <r>
    <x v="21"/>
    <x v="28"/>
    <x v="1012"/>
    <n v="50.74"/>
    <n v="83.35"/>
  </r>
  <r>
    <x v="21"/>
    <x v="29"/>
    <x v="1013"/>
    <n v="51.9"/>
    <n v="85.26"/>
  </r>
  <r>
    <x v="21"/>
    <x v="30"/>
    <x v="1014"/>
    <n v="53.05"/>
    <n v="87.24"/>
  </r>
  <r>
    <x v="21"/>
    <x v="31"/>
    <x v="704"/>
    <n v="54.22"/>
    <n v="88.61"/>
  </r>
  <r>
    <x v="21"/>
    <x v="32"/>
    <x v="1015"/>
    <n v="56.79"/>
    <n v="89.45"/>
  </r>
  <r>
    <x v="21"/>
    <x v="33"/>
    <x v="1016"/>
    <n v="58"/>
    <n v="91.59"/>
  </r>
  <r>
    <x v="21"/>
    <x v="34"/>
    <x v="1017"/>
    <n v="59.21"/>
    <n v="93.88"/>
  </r>
  <r>
    <x v="21"/>
    <x v="35"/>
    <x v="1018"/>
    <n v="60.43"/>
    <n v="94.6"/>
  </r>
  <r>
    <x v="21"/>
    <x v="36"/>
    <x v="1019"/>
    <n v="61.65"/>
    <n v="96.13"/>
  </r>
  <r>
    <x v="21"/>
    <x v="37"/>
    <x v="1020"/>
    <n v="62.88"/>
    <n v="98.57"/>
  </r>
  <r>
    <x v="21"/>
    <x v="38"/>
    <x v="1021"/>
    <n v="64.11"/>
    <n v="99.79"/>
  </r>
  <r>
    <x v="21"/>
    <x v="39"/>
    <x v="1022"/>
    <n v="65.349999999999994"/>
    <n v="101.01"/>
  </r>
  <r>
    <x v="21"/>
    <x v="40"/>
    <x v="1023"/>
    <n v="68.239999999999995"/>
    <n v="103.61"/>
  </r>
  <r>
    <x v="21"/>
    <x v="41"/>
    <x v="1024"/>
    <n v="69.53"/>
    <n v="104.67"/>
  </r>
  <r>
    <x v="21"/>
    <x v="42"/>
    <x v="1025"/>
    <n v="70.81"/>
    <n v="106.2"/>
  </r>
  <r>
    <x v="21"/>
    <x v="43"/>
    <x v="1026"/>
    <n v="72.11"/>
    <n v="108.33"/>
  </r>
  <r>
    <x v="21"/>
    <x v="44"/>
    <x v="1027"/>
    <n v="73.41"/>
    <n v="109.4"/>
  </r>
  <r>
    <x v="21"/>
    <x v="45"/>
    <x v="1028"/>
    <n v="74.72"/>
    <n v="111.84"/>
  </r>
  <r>
    <x v="21"/>
    <x v="46"/>
    <x v="1029"/>
    <n v="76.03"/>
    <n v="112.91"/>
  </r>
  <r>
    <x v="21"/>
    <x v="47"/>
    <x v="1030"/>
    <n v="79.22"/>
    <n v="114.9"/>
  </r>
  <r>
    <x v="21"/>
    <x v="48"/>
    <x v="1031"/>
    <n v="78.680000000000007"/>
    <n v="116.42"/>
  </r>
  <r>
    <x v="22"/>
    <x v="0"/>
    <x v="171"/>
    <n v="17.899999999999999"/>
    <n v="42.25"/>
  </r>
  <r>
    <x v="22"/>
    <x v="1"/>
    <x v="1032"/>
    <n v="18.75"/>
    <n v="43.97"/>
  </r>
  <r>
    <x v="22"/>
    <x v="2"/>
    <x v="1033"/>
    <n v="19.61"/>
    <n v="45.46"/>
  </r>
  <r>
    <x v="22"/>
    <x v="3"/>
    <x v="1034"/>
    <n v="21.1"/>
    <n v="47.17"/>
  </r>
  <r>
    <x v="22"/>
    <x v="4"/>
    <x v="1035"/>
    <n v="21.99"/>
    <n v="48.77"/>
  </r>
  <r>
    <x v="22"/>
    <x v="5"/>
    <x v="1036"/>
    <n v="23.57"/>
    <n v="50.34"/>
  </r>
  <r>
    <x v="22"/>
    <x v="6"/>
    <x v="1037"/>
    <n v="24.5"/>
    <n v="51.25"/>
  </r>
  <r>
    <x v="22"/>
    <x v="7"/>
    <x v="1038"/>
    <n v="26.17"/>
    <n v="52.86"/>
  </r>
  <r>
    <x v="22"/>
    <x v="8"/>
    <x v="1039"/>
    <n v="27.13"/>
    <n v="54.51"/>
  </r>
  <r>
    <x v="22"/>
    <x v="9"/>
    <x v="1040"/>
    <n v="28.1"/>
    <n v="56.19"/>
  </r>
  <r>
    <x v="22"/>
    <x v="10"/>
    <x v="1041"/>
    <n v="29.07"/>
    <n v="57.95"/>
  </r>
  <r>
    <x v="22"/>
    <x v="11"/>
    <x v="1042"/>
    <n v="30.89"/>
    <n v="59.7"/>
  </r>
  <r>
    <x v="22"/>
    <x v="12"/>
    <x v="1043"/>
    <n v="31.9"/>
    <n v="60.77"/>
  </r>
  <r>
    <x v="22"/>
    <x v="13"/>
    <x v="1044"/>
    <n v="32.909999999999997"/>
    <n v="62.52"/>
  </r>
  <r>
    <x v="22"/>
    <x v="14"/>
    <x v="1045"/>
    <n v="33.93"/>
    <n v="64.2"/>
  </r>
  <r>
    <x v="22"/>
    <x v="15"/>
    <x v="1046"/>
    <n v="34.950000000000003"/>
    <n v="65.959999999999994"/>
  </r>
  <r>
    <x v="22"/>
    <x v="16"/>
    <x v="1047"/>
    <n v="36.97"/>
    <n v="67.25"/>
  </r>
  <r>
    <x v="22"/>
    <x v="17"/>
    <x v="1048"/>
    <n v="38.03"/>
    <n v="69.010000000000005"/>
  </r>
  <r>
    <x v="22"/>
    <x v="18"/>
    <x v="1049"/>
    <n v="39.090000000000003"/>
    <n v="70.38"/>
  </r>
  <r>
    <x v="22"/>
    <x v="19"/>
    <x v="1050"/>
    <n v="40.159999999999997"/>
    <n v="72.209999999999994"/>
  </r>
  <r>
    <x v="22"/>
    <x v="20"/>
    <x v="1051"/>
    <n v="41.24"/>
    <n v="73.66"/>
  </r>
  <r>
    <x v="22"/>
    <x v="21"/>
    <x v="1052"/>
    <n v="43.45"/>
    <n v="75.650000000000006"/>
  </r>
  <r>
    <x v="22"/>
    <x v="22"/>
    <x v="1053"/>
    <n v="44.56"/>
    <n v="77.17"/>
  </r>
  <r>
    <x v="22"/>
    <x v="23"/>
    <x v="1054"/>
    <n v="45.68"/>
    <n v="78.55"/>
  </r>
  <r>
    <x v="22"/>
    <x v="24"/>
    <x v="1055"/>
    <n v="46.81"/>
    <n v="79.989999999999995"/>
  </r>
  <r>
    <x v="22"/>
    <x v="25"/>
    <x v="1056"/>
    <n v="47.94"/>
    <n v="81.52"/>
  </r>
  <r>
    <x v="22"/>
    <x v="26"/>
    <x v="1057"/>
    <n v="50.35"/>
    <n v="83.27"/>
  </r>
  <r>
    <x v="22"/>
    <x v="27"/>
    <x v="1058"/>
    <n v="51.52"/>
    <n v="85.26"/>
  </r>
  <r>
    <x v="22"/>
    <x v="28"/>
    <x v="1059"/>
    <n v="52.7"/>
    <n v="87.01"/>
  </r>
  <r>
    <x v="22"/>
    <x v="29"/>
    <x v="1060"/>
    <n v="53.88"/>
    <n v="88.23"/>
  </r>
  <r>
    <x v="22"/>
    <x v="30"/>
    <x v="1061"/>
    <n v="55.07"/>
    <n v="89.45"/>
  </r>
  <r>
    <x v="22"/>
    <x v="31"/>
    <x v="1062"/>
    <n v="56.26"/>
    <n v="91.59"/>
  </r>
  <r>
    <x v="22"/>
    <x v="32"/>
    <x v="1063"/>
    <n v="58.92"/>
    <n v="93.88"/>
  </r>
  <r>
    <x v="22"/>
    <x v="33"/>
    <x v="1064"/>
    <n v="60.16"/>
    <n v="94.64"/>
  </r>
  <r>
    <x v="22"/>
    <x v="34"/>
    <x v="1065"/>
    <n v="61.4"/>
    <n v="96.13"/>
  </r>
  <r>
    <x v="22"/>
    <x v="35"/>
    <x v="1066"/>
    <n v="62.65"/>
    <n v="98.57"/>
  </r>
  <r>
    <x v="22"/>
    <x v="36"/>
    <x v="1067"/>
    <n v="63.91"/>
    <n v="100.1"/>
  </r>
  <r>
    <x v="22"/>
    <x v="37"/>
    <x v="1068"/>
    <n v="65.17"/>
    <n v="101.01"/>
  </r>
  <r>
    <x v="22"/>
    <x v="38"/>
    <x v="1069"/>
    <n v="66.44"/>
    <n v="103.61"/>
  </r>
  <r>
    <x v="22"/>
    <x v="39"/>
    <x v="1070"/>
    <n v="69.39"/>
    <n v="104.98"/>
  </r>
  <r>
    <x v="22"/>
    <x v="40"/>
    <x v="1071"/>
    <n v="70.7"/>
    <n v="106.35"/>
  </r>
  <r>
    <x v="22"/>
    <x v="41"/>
    <x v="1072"/>
    <n v="72.02"/>
    <n v="108.79"/>
  </r>
  <r>
    <x v="22"/>
    <x v="42"/>
    <x v="1073"/>
    <n v="73.349999999999994"/>
    <n v="110.01"/>
  </r>
  <r>
    <x v="22"/>
    <x v="43"/>
    <x v="1074"/>
    <n v="74.680000000000007"/>
    <n v="111.84"/>
  </r>
  <r>
    <x v="22"/>
    <x v="44"/>
    <x v="1075"/>
    <n v="76.02"/>
    <n v="113.83"/>
  </r>
  <r>
    <x v="22"/>
    <x v="45"/>
    <x v="1076"/>
    <n v="77.37"/>
    <n v="115.05"/>
  </r>
  <r>
    <x v="22"/>
    <x v="46"/>
    <x v="1077"/>
    <n v="78.72"/>
    <n v="117.34"/>
  </r>
  <r>
    <x v="22"/>
    <x v="47"/>
    <x v="1078"/>
    <n v="82.01"/>
    <n v="118.71"/>
  </r>
  <r>
    <x v="22"/>
    <x v="48"/>
    <x v="1079"/>
    <n v="83.42"/>
    <n v="120.39"/>
  </r>
  <r>
    <x v="23"/>
    <x v="0"/>
    <x v="1080"/>
    <n v="18.989999999999998"/>
    <n v="44.43"/>
  </r>
  <r>
    <x v="23"/>
    <x v="1"/>
    <x v="1081"/>
    <n v="20.47"/>
    <n v="45.99"/>
  </r>
  <r>
    <x v="23"/>
    <x v="2"/>
    <x v="497"/>
    <n v="21.38"/>
    <n v="47.67"/>
  </r>
  <r>
    <x v="23"/>
    <x v="3"/>
    <x v="1082"/>
    <n v="22.28"/>
    <n v="49.19"/>
  </r>
  <r>
    <x v="23"/>
    <x v="4"/>
    <x v="1083"/>
    <n v="23.88"/>
    <n v="51.02"/>
  </r>
  <r>
    <x v="23"/>
    <x v="5"/>
    <x v="179"/>
    <n v="24.83"/>
    <n v="52.21"/>
  </r>
  <r>
    <x v="23"/>
    <x v="6"/>
    <x v="1084"/>
    <n v="25.77"/>
    <n v="53.75"/>
  </r>
  <r>
    <x v="23"/>
    <x v="7"/>
    <x v="1085"/>
    <n v="26.72"/>
    <n v="55.35"/>
  </r>
  <r>
    <x v="23"/>
    <x v="8"/>
    <x v="1086"/>
    <n v="28.48"/>
    <n v="57.11"/>
  </r>
  <r>
    <x v="23"/>
    <x v="9"/>
    <x v="89"/>
    <n v="29.47"/>
    <n v="58.86"/>
  </r>
  <r>
    <x v="23"/>
    <x v="10"/>
    <x v="1087"/>
    <n v="30.46"/>
    <n v="60.16"/>
  </r>
  <r>
    <x v="23"/>
    <x v="11"/>
    <x v="1088"/>
    <n v="32.340000000000003"/>
    <n v="61.84"/>
  </r>
  <r>
    <x v="23"/>
    <x v="12"/>
    <x v="1089"/>
    <n v="33.369999999999997"/>
    <n v="63.59"/>
  </r>
  <r>
    <x v="23"/>
    <x v="13"/>
    <x v="1090"/>
    <n v="34.409999999999997"/>
    <n v="65.42"/>
  </r>
  <r>
    <x v="23"/>
    <x v="14"/>
    <x v="1091"/>
    <n v="35.450000000000003"/>
    <n v="66.569999999999993"/>
  </r>
  <r>
    <x v="23"/>
    <x v="15"/>
    <x v="1092"/>
    <n v="37.5"/>
    <n v="68.48"/>
  </r>
  <r>
    <x v="23"/>
    <x v="16"/>
    <x v="1093"/>
    <n v="38.58"/>
    <n v="70.31"/>
  </r>
  <r>
    <x v="23"/>
    <x v="17"/>
    <x v="1094"/>
    <n v="39.659999999999997"/>
    <n v="71.680000000000007"/>
  </r>
  <r>
    <x v="23"/>
    <x v="18"/>
    <x v="1095"/>
    <n v="40.75"/>
    <n v="73.430000000000007"/>
  </r>
  <r>
    <x v="23"/>
    <x v="19"/>
    <x v="1096"/>
    <n v="41.85"/>
    <n v="75.040000000000006"/>
  </r>
  <r>
    <x v="23"/>
    <x v="20"/>
    <x v="565"/>
    <n v="42.95"/>
    <n v="76.41"/>
  </r>
  <r>
    <x v="23"/>
    <x v="21"/>
    <x v="654"/>
    <n v="45.23"/>
    <n v="77.86"/>
  </r>
  <r>
    <x v="23"/>
    <x v="22"/>
    <x v="1097"/>
    <n v="46.37"/>
    <n v="79.540000000000006"/>
  </r>
  <r>
    <x v="23"/>
    <x v="23"/>
    <x v="1098"/>
    <n v="47.52"/>
    <n v="81.37"/>
  </r>
  <r>
    <x v="23"/>
    <x v="24"/>
    <x v="1099"/>
    <n v="48.68"/>
    <n v="83.27"/>
  </r>
  <r>
    <x v="23"/>
    <x v="25"/>
    <x v="967"/>
    <n v="51.13"/>
    <n v="85.26"/>
  </r>
  <r>
    <x v="23"/>
    <x v="26"/>
    <x v="1100"/>
    <n v="51"/>
    <n v="86.94"/>
  </r>
  <r>
    <x v="23"/>
    <x v="27"/>
    <x v="1101"/>
    <n v="53.53"/>
    <n v="87.78"/>
  </r>
  <r>
    <x v="23"/>
    <x v="28"/>
    <x v="1102"/>
    <n v="54.74"/>
    <n v="89.45"/>
  </r>
  <r>
    <x v="23"/>
    <x v="29"/>
    <x v="1103"/>
    <n v="55.95"/>
    <n v="91.59"/>
  </r>
  <r>
    <x v="23"/>
    <x v="30"/>
    <x v="1104"/>
    <n v="57.17"/>
    <n v="93.88"/>
  </r>
  <r>
    <x v="23"/>
    <x v="31"/>
    <x v="1105"/>
    <n v="58.4"/>
    <n v="94.64"/>
  </r>
  <r>
    <x v="23"/>
    <x v="32"/>
    <x v="1106"/>
    <n v="61.15"/>
    <n v="96.13"/>
  </r>
  <r>
    <x v="23"/>
    <x v="33"/>
    <x v="1107"/>
    <n v="62.42"/>
    <n v="98.57"/>
  </r>
  <r>
    <x v="23"/>
    <x v="34"/>
    <x v="1108"/>
    <n v="63.7"/>
    <n v="100.4"/>
  </r>
  <r>
    <x v="23"/>
    <x v="35"/>
    <x v="1109"/>
    <n v="64.98"/>
    <n v="101.16"/>
  </r>
  <r>
    <x v="23"/>
    <x v="36"/>
    <x v="1110"/>
    <n v="66.27"/>
    <n v="103.61"/>
  </r>
  <r>
    <x v="23"/>
    <x v="37"/>
    <x v="1111"/>
    <n v="67.569999999999993"/>
    <n v="105.59"/>
  </r>
  <r>
    <x v="23"/>
    <x v="38"/>
    <x v="1112"/>
    <n v="68.88"/>
    <n v="106.35"/>
  </r>
  <r>
    <x v="23"/>
    <x v="39"/>
    <x v="1113"/>
    <n v="70.19"/>
    <n v="108.95"/>
  </r>
  <r>
    <x v="23"/>
    <x v="40"/>
    <x v="1114"/>
    <n v="73.28"/>
    <n v="110.32"/>
  </r>
  <r>
    <x v="23"/>
    <x v="41"/>
    <x v="1115"/>
    <n v="74.64"/>
    <n v="112.15"/>
  </r>
  <r>
    <x v="23"/>
    <x v="42"/>
    <x v="1116"/>
    <n v="76.010000000000005"/>
    <n v="113.98"/>
  </r>
  <r>
    <x v="23"/>
    <x v="43"/>
    <x v="1117"/>
    <n v="77.38"/>
    <n v="115.35"/>
  </r>
  <r>
    <x v="23"/>
    <x v="44"/>
    <x v="1118"/>
    <n v="78.760000000000005"/>
    <n v="117.49"/>
  </r>
  <r>
    <x v="23"/>
    <x v="45"/>
    <x v="1119"/>
    <n v="80.150000000000006"/>
    <n v="119.17"/>
  </r>
  <r>
    <x v="23"/>
    <x v="46"/>
    <x v="1120"/>
    <n v="81.55"/>
    <n v="121.15"/>
  </r>
  <r>
    <x v="23"/>
    <x v="47"/>
    <x v="1121"/>
    <n v="82.96"/>
    <n v="123.13"/>
  </r>
  <r>
    <x v="23"/>
    <x v="48"/>
    <x v="1122"/>
    <n v="86.4"/>
    <n v="124.66"/>
  </r>
  <r>
    <x v="24"/>
    <x v="0"/>
    <x v="1123"/>
    <n v="20.74"/>
    <n v="46.64"/>
  </r>
  <r>
    <x v="24"/>
    <x v="1"/>
    <x v="1124"/>
    <n v="21.66"/>
    <n v="48.13"/>
  </r>
  <r>
    <x v="24"/>
    <x v="2"/>
    <x v="1125"/>
    <n v="23.25"/>
    <n v="50.11"/>
  </r>
  <r>
    <x v="24"/>
    <x v="3"/>
    <x v="1126"/>
    <n v="24.2"/>
    <n v="51.86"/>
  </r>
  <r>
    <x v="24"/>
    <x v="4"/>
    <x v="1127"/>
    <n v="25.16"/>
    <n v="53.28"/>
  </r>
  <r>
    <x v="24"/>
    <x v="5"/>
    <x v="1128"/>
    <n v="26.12"/>
    <n v="54.74"/>
  </r>
  <r>
    <x v="24"/>
    <x v="6"/>
    <x v="551"/>
    <n v="27.09"/>
    <n v="56.35"/>
  </r>
  <r>
    <x v="24"/>
    <x v="7"/>
    <x v="1129"/>
    <n v="28.88"/>
    <n v="58.02"/>
  </r>
  <r>
    <x v="24"/>
    <x v="8"/>
    <x v="1130"/>
    <n v="29.88"/>
    <n v="59.78"/>
  </r>
  <r>
    <x v="24"/>
    <x v="9"/>
    <x v="1131"/>
    <n v="30.89"/>
    <n v="61.3"/>
  </r>
  <r>
    <x v="24"/>
    <x v="10"/>
    <x v="1132"/>
    <n v="32.799999999999997"/>
    <n v="62.98"/>
  </r>
  <r>
    <x v="24"/>
    <x v="11"/>
    <x v="1133"/>
    <n v="33.85"/>
    <n v="64.739999999999995"/>
  </r>
  <r>
    <x v="24"/>
    <x v="12"/>
    <x v="1134"/>
    <n v="34.909999999999997"/>
    <n v="66.11"/>
  </r>
  <r>
    <x v="24"/>
    <x v="13"/>
    <x v="1135"/>
    <n v="35.97"/>
    <n v="67.790000000000006"/>
  </r>
  <r>
    <x v="24"/>
    <x v="14"/>
    <x v="1136"/>
    <n v="38.049999999999997"/>
    <n v="69.7"/>
  </r>
  <r>
    <x v="24"/>
    <x v="15"/>
    <x v="286"/>
    <n v="39.15"/>
    <n v="70.989999999999995"/>
  </r>
  <r>
    <x v="24"/>
    <x v="16"/>
    <x v="1137"/>
    <n v="40.25"/>
    <n v="72.98"/>
  </r>
  <r>
    <x v="24"/>
    <x v="17"/>
    <x v="1138"/>
    <n v="41.36"/>
    <n v="74.349999999999994"/>
  </r>
  <r>
    <x v="24"/>
    <x v="18"/>
    <x v="1139"/>
    <n v="42.48"/>
    <n v="75.88"/>
  </r>
  <r>
    <x v="24"/>
    <x v="19"/>
    <x v="1140"/>
    <n v="44.77"/>
    <n v="77.78"/>
  </r>
  <r>
    <x v="24"/>
    <x v="20"/>
    <x v="1141"/>
    <n v="45.93"/>
    <n v="79.459999999999994"/>
  </r>
  <r>
    <x v="24"/>
    <x v="21"/>
    <x v="1142"/>
    <n v="47.09"/>
    <n v="81.37"/>
  </r>
  <r>
    <x v="24"/>
    <x v="22"/>
    <x v="1143"/>
    <n v="48.26"/>
    <n v="83.27"/>
  </r>
  <r>
    <x v="24"/>
    <x v="23"/>
    <x v="1144"/>
    <n v="49.44"/>
    <n v="85.11"/>
  </r>
  <r>
    <x v="24"/>
    <x v="24"/>
    <x v="1145"/>
    <n v="50.63"/>
    <n v="86.25"/>
  </r>
  <r>
    <x v="24"/>
    <x v="25"/>
    <x v="1146"/>
    <n v="53.17"/>
    <n v="87.7"/>
  </r>
  <r>
    <x v="24"/>
    <x v="26"/>
    <x v="1147"/>
    <n v="54.39"/>
    <n v="89.45"/>
  </r>
  <r>
    <x v="24"/>
    <x v="27"/>
    <x v="1148"/>
    <n v="55.63"/>
    <n v="91.59"/>
  </r>
  <r>
    <x v="24"/>
    <x v="28"/>
    <x v="1149"/>
    <n v="56.87"/>
    <n v="93.88"/>
  </r>
  <r>
    <x v="24"/>
    <x v="29"/>
    <x v="1150"/>
    <n v="58.12"/>
    <n v="94.64"/>
  </r>
  <r>
    <x v="24"/>
    <x v="30"/>
    <x v="1151"/>
    <n v="60.88"/>
    <n v="96.13"/>
  </r>
  <r>
    <x v="24"/>
    <x v="31"/>
    <x v="1152"/>
    <n v="62.17"/>
    <n v="98.57"/>
  </r>
  <r>
    <x v="24"/>
    <x v="32"/>
    <x v="1153"/>
    <n v="63.48"/>
    <n v="100.55"/>
  </r>
  <r>
    <x v="24"/>
    <x v="33"/>
    <x v="1154"/>
    <n v="64.790000000000006"/>
    <n v="101.47"/>
  </r>
  <r>
    <x v="24"/>
    <x v="34"/>
    <x v="1155"/>
    <n v="66.099999999999994"/>
    <n v="103.61"/>
  </r>
  <r>
    <x v="24"/>
    <x v="35"/>
    <x v="1156"/>
    <n v="67.430000000000007"/>
    <n v="105.74"/>
  </r>
  <r>
    <x v="24"/>
    <x v="36"/>
    <x v="1157"/>
    <n v="68.760000000000005"/>
    <n v="106.96"/>
  </r>
  <r>
    <x v="24"/>
    <x v="37"/>
    <x v="1158"/>
    <n v="70.099999999999994"/>
    <n v="108.95"/>
  </r>
  <r>
    <x v="24"/>
    <x v="38"/>
    <x v="1159"/>
    <n v="71.44"/>
    <n v="111.08"/>
  </r>
  <r>
    <x v="24"/>
    <x v="39"/>
    <x v="1160"/>
    <n v="74.599999999999994"/>
    <n v="112.15"/>
  </r>
  <r>
    <x v="24"/>
    <x v="40"/>
    <x v="1161"/>
    <n v="75.989999999999995"/>
    <n v="114.74"/>
  </r>
  <r>
    <x v="24"/>
    <x v="41"/>
    <x v="1162"/>
    <n v="77.400000000000006"/>
    <n v="116.42"/>
  </r>
  <r>
    <x v="24"/>
    <x v="42"/>
    <x v="1163"/>
    <n v="78.81"/>
    <n v="117.95"/>
  </r>
  <r>
    <x v="24"/>
    <x v="43"/>
    <x v="1164"/>
    <n v="80.23"/>
    <n v="120.08"/>
  </r>
  <r>
    <x v="24"/>
    <x v="44"/>
    <x v="1165"/>
    <n v="81.650000000000006"/>
    <n v="121.76"/>
  </r>
  <r>
    <x v="24"/>
    <x v="45"/>
    <x v="1166"/>
    <n v="83.09"/>
    <n v="123.44"/>
  </r>
  <r>
    <x v="24"/>
    <x v="46"/>
    <x v="1167"/>
    <n v="86.57"/>
    <n v="125.12"/>
  </r>
  <r>
    <x v="24"/>
    <x v="47"/>
    <x v="1168"/>
    <n v="85.99"/>
    <n v="127.25"/>
  </r>
  <r>
    <x v="24"/>
    <x v="48"/>
    <x v="1169"/>
    <n v="89.56"/>
    <n v="128.93"/>
  </r>
  <r>
    <x v="25"/>
    <x v="0"/>
    <x v="1170"/>
    <n v="21.95"/>
    <n v="48.93"/>
  </r>
  <r>
    <x v="25"/>
    <x v="1"/>
    <x v="1036"/>
    <n v="22.88"/>
    <n v="51.18"/>
  </r>
  <r>
    <x v="25"/>
    <x v="2"/>
    <x v="1171"/>
    <n v="23.82"/>
    <n v="52.55"/>
  </r>
  <r>
    <x v="25"/>
    <x v="3"/>
    <x v="1172"/>
    <n v="25.51"/>
    <n v="54.04"/>
  </r>
  <r>
    <x v="25"/>
    <x v="4"/>
    <x v="1173"/>
    <n v="26.49"/>
    <n v="55.89"/>
  </r>
  <r>
    <x v="25"/>
    <x v="5"/>
    <x v="1174"/>
    <n v="28.27"/>
    <n v="57.34"/>
  </r>
  <r>
    <x v="25"/>
    <x v="6"/>
    <x v="1175"/>
    <n v="29.28"/>
    <n v="59.02"/>
  </r>
  <r>
    <x v="25"/>
    <x v="7"/>
    <x v="1176"/>
    <n v="30.31"/>
    <n v="60.69"/>
  </r>
  <r>
    <x v="25"/>
    <x v="8"/>
    <x v="461"/>
    <n v="31.33"/>
    <n v="62.52"/>
  </r>
  <r>
    <x v="25"/>
    <x v="9"/>
    <x v="1177"/>
    <n v="33.28"/>
    <n v="64.2"/>
  </r>
  <r>
    <x v="25"/>
    <x v="10"/>
    <x v="1178"/>
    <n v="34.35"/>
    <n v="65.959999999999994"/>
  </r>
  <r>
    <x v="25"/>
    <x v="11"/>
    <x v="1179"/>
    <n v="35.42"/>
    <n v="67.25"/>
  </r>
  <r>
    <x v="25"/>
    <x v="12"/>
    <x v="1092"/>
    <n v="36.5"/>
    <n v="69.010000000000005"/>
  </r>
  <r>
    <x v="25"/>
    <x v="13"/>
    <x v="1180"/>
    <n v="37.590000000000003"/>
    <n v="70.69"/>
  </r>
  <r>
    <x v="25"/>
    <x v="14"/>
    <x v="1181"/>
    <n v="39.74"/>
    <n v="72.44"/>
  </r>
  <r>
    <x v="25"/>
    <x v="15"/>
    <x v="1182"/>
    <n v="40.86"/>
    <n v="74.040000000000006"/>
  </r>
  <r>
    <x v="25"/>
    <x v="16"/>
    <x v="1183"/>
    <n v="42"/>
    <n v="75.88"/>
  </r>
  <r>
    <x v="25"/>
    <x v="17"/>
    <x v="1184"/>
    <n v="43.14"/>
    <n v="77.63"/>
  </r>
  <r>
    <x v="25"/>
    <x v="18"/>
    <x v="1185"/>
    <n v="45.47"/>
    <n v="79.459999999999994"/>
  </r>
  <r>
    <x v="25"/>
    <x v="19"/>
    <x v="1186"/>
    <n v="46.65"/>
    <n v="81.22"/>
  </r>
  <r>
    <x v="25"/>
    <x v="20"/>
    <x v="1187"/>
    <n v="47.84"/>
    <n v="82.97"/>
  </r>
  <r>
    <x v="25"/>
    <x v="21"/>
    <x v="1188"/>
    <n v="49.04"/>
    <n v="84.57"/>
  </r>
  <r>
    <x v="25"/>
    <x v="22"/>
    <x v="1189"/>
    <n v="50.24"/>
    <n v="86.17"/>
  </r>
  <r>
    <x v="25"/>
    <x v="23"/>
    <x v="1190"/>
    <n v="51.45"/>
    <n v="87.39"/>
  </r>
  <r>
    <x v="25"/>
    <x v="24"/>
    <x v="1191"/>
    <n v="54.04"/>
    <n v="89.45"/>
  </r>
  <r>
    <x v="25"/>
    <x v="25"/>
    <x v="1192"/>
    <n v="55.29"/>
    <n v="91.59"/>
  </r>
  <r>
    <x v="25"/>
    <x v="26"/>
    <x v="1193"/>
    <n v="56.56"/>
    <n v="93.88"/>
  </r>
  <r>
    <x v="25"/>
    <x v="27"/>
    <x v="1194"/>
    <n v="57.83"/>
    <n v="94.64"/>
  </r>
  <r>
    <x v="25"/>
    <x v="28"/>
    <x v="1195"/>
    <n v="59.11"/>
    <n v="96.13"/>
  </r>
  <r>
    <x v="25"/>
    <x v="29"/>
    <x v="1196"/>
    <n v="60.39"/>
    <n v="98.57"/>
  </r>
  <r>
    <x v="25"/>
    <x v="30"/>
    <x v="1197"/>
    <n v="61.69"/>
    <n v="101.01"/>
  </r>
  <r>
    <x v="25"/>
    <x v="31"/>
    <x v="1198"/>
    <n v="64.58"/>
    <n v="101.62"/>
  </r>
  <r>
    <x v="25"/>
    <x v="32"/>
    <x v="1199"/>
    <n v="65.930000000000007"/>
    <n v="103.61"/>
  </r>
  <r>
    <x v="25"/>
    <x v="33"/>
    <x v="1200"/>
    <n v="67.28"/>
    <n v="106.2"/>
  </r>
  <r>
    <x v="25"/>
    <x v="34"/>
    <x v="1201"/>
    <n v="68.63"/>
    <n v="107.27"/>
  </r>
  <r>
    <x v="25"/>
    <x v="35"/>
    <x v="1202"/>
    <n v="70"/>
    <n v="109.1"/>
  </r>
  <r>
    <x v="25"/>
    <x v="36"/>
    <x v="1203"/>
    <n v="71.37"/>
    <n v="111.39"/>
  </r>
  <r>
    <x v="25"/>
    <x v="37"/>
    <x v="1204"/>
    <n v="72.760000000000005"/>
    <n v="112.76"/>
  </r>
  <r>
    <x v="25"/>
    <x v="38"/>
    <x v="1205"/>
    <n v="74.150000000000006"/>
    <n v="114.9"/>
  </r>
  <r>
    <x v="25"/>
    <x v="39"/>
    <x v="1206"/>
    <n v="77.41"/>
    <n v="116.42"/>
  </r>
  <r>
    <x v="25"/>
    <x v="40"/>
    <x v="1207"/>
    <n v="78.849999999999994"/>
    <n v="118.25"/>
  </r>
  <r>
    <x v="25"/>
    <x v="41"/>
    <x v="1208"/>
    <n v="80.3"/>
    <n v="120.39"/>
  </r>
  <r>
    <x v="25"/>
    <x v="42"/>
    <x v="1209"/>
    <n v="81.760000000000005"/>
    <n v="121.91"/>
  </r>
  <r>
    <x v="25"/>
    <x v="43"/>
    <x v="1210"/>
    <n v="83.23"/>
    <n v="124.2"/>
  </r>
  <r>
    <x v="25"/>
    <x v="44"/>
    <x v="1211"/>
    <n v="84.71"/>
    <n v="126.03"/>
  </r>
  <r>
    <x v="25"/>
    <x v="45"/>
    <x v="1212"/>
    <n v="86.19"/>
    <n v="128.02000000000001"/>
  </r>
  <r>
    <x v="25"/>
    <x v="46"/>
    <x v="1213"/>
    <n v="89.8"/>
    <n v="130.15"/>
  </r>
  <r>
    <x v="25"/>
    <x v="47"/>
    <x v="1214"/>
    <n v="91.34"/>
    <n v="132.13999999999999"/>
  </r>
  <r>
    <x v="25"/>
    <x v="48"/>
    <x v="1215"/>
    <n v="92.89"/>
    <n v="133.66"/>
  </r>
  <r>
    <x v="26"/>
    <x v="0"/>
    <x v="1216"/>
    <n v="23.2"/>
    <n v="51.98"/>
  </r>
  <r>
    <x v="26"/>
    <x v="1"/>
    <x v="1217"/>
    <n v="24.88"/>
    <n v="53.66"/>
  </r>
  <r>
    <x v="26"/>
    <x v="2"/>
    <x v="1218"/>
    <n v="25.87"/>
    <n v="55.35"/>
  </r>
  <r>
    <x v="26"/>
    <x v="3"/>
    <x v="1219"/>
    <n v="26.86"/>
    <n v="56.5"/>
  </r>
  <r>
    <x v="26"/>
    <x v="4"/>
    <x v="1220"/>
    <n v="27.86"/>
    <n v="58.56"/>
  </r>
  <r>
    <x v="26"/>
    <x v="5"/>
    <x v="1221"/>
    <n v="29.7"/>
    <n v="60.08"/>
  </r>
  <r>
    <x v="26"/>
    <x v="6"/>
    <x v="600"/>
    <n v="30.74"/>
    <n v="61.84"/>
  </r>
  <r>
    <x v="26"/>
    <x v="7"/>
    <x v="416"/>
    <n v="31.79"/>
    <n v="63.52"/>
  </r>
  <r>
    <x v="26"/>
    <x v="8"/>
    <x v="1222"/>
    <n v="32.840000000000003"/>
    <n v="65.42"/>
  </r>
  <r>
    <x v="26"/>
    <x v="9"/>
    <x v="1223"/>
    <n v="34.86"/>
    <n v="66.569999999999993"/>
  </r>
  <r>
    <x v="26"/>
    <x v="10"/>
    <x v="1224"/>
    <n v="35.950000000000003"/>
    <n v="68.48"/>
  </r>
  <r>
    <x v="26"/>
    <x v="11"/>
    <x v="1225"/>
    <n v="37.049999999999997"/>
    <n v="70.38"/>
  </r>
  <r>
    <x v="26"/>
    <x v="12"/>
    <x v="1226"/>
    <n v="38.159999999999997"/>
    <n v="72.209999999999994"/>
  </r>
  <r>
    <x v="26"/>
    <x v="13"/>
    <x v="1227"/>
    <n v="40.35"/>
    <n v="73.66"/>
  </r>
  <r>
    <x v="26"/>
    <x v="14"/>
    <x v="1228"/>
    <n v="41.5"/>
    <n v="75.650000000000006"/>
  </r>
  <r>
    <x v="26"/>
    <x v="15"/>
    <x v="1229"/>
    <n v="42.66"/>
    <n v="77.55"/>
  </r>
  <r>
    <x v="26"/>
    <x v="16"/>
    <x v="1230"/>
    <n v="43.82"/>
    <n v="79.23"/>
  </r>
  <r>
    <x v="26"/>
    <x v="17"/>
    <x v="1231"/>
    <n v="44.99"/>
    <n v="80.760000000000005"/>
  </r>
  <r>
    <x v="26"/>
    <x v="18"/>
    <x v="1232"/>
    <n v="46.17"/>
    <n v="82.66"/>
  </r>
  <r>
    <x v="26"/>
    <x v="19"/>
    <x v="1233"/>
    <n v="48.62"/>
    <n v="84.19"/>
  </r>
  <r>
    <x v="26"/>
    <x v="20"/>
    <x v="1234"/>
    <n v="49.84"/>
    <n v="85.41"/>
  </r>
  <r>
    <x v="26"/>
    <x v="21"/>
    <x v="1235"/>
    <n v="51.07"/>
    <n v="87.32"/>
  </r>
  <r>
    <x v="26"/>
    <x v="22"/>
    <x v="1236"/>
    <n v="52.31"/>
    <n v="89.45"/>
  </r>
  <r>
    <x v="26"/>
    <x v="23"/>
    <x v="1237"/>
    <n v="54.95"/>
    <n v="91.59"/>
  </r>
  <r>
    <x v="26"/>
    <x v="24"/>
    <x v="1238"/>
    <n v="54.81"/>
    <n v="93.88"/>
  </r>
  <r>
    <x v="26"/>
    <x v="25"/>
    <x v="1239"/>
    <n v="57.53"/>
    <n v="94.64"/>
  </r>
  <r>
    <x v="26"/>
    <x v="26"/>
    <x v="1240"/>
    <n v="58.83"/>
    <n v="96.17"/>
  </r>
  <r>
    <x v="26"/>
    <x v="27"/>
    <x v="1241"/>
    <n v="60.14"/>
    <n v="98.57"/>
  </r>
  <r>
    <x v="26"/>
    <x v="28"/>
    <x v="1242"/>
    <n v="61.46"/>
    <n v="101.01"/>
  </r>
  <r>
    <x v="26"/>
    <x v="29"/>
    <x v="1243"/>
    <n v="62.78"/>
    <n v="102.23"/>
  </r>
  <r>
    <x v="26"/>
    <x v="30"/>
    <x v="1244"/>
    <n v="64.12"/>
    <n v="103.61"/>
  </r>
  <r>
    <x v="26"/>
    <x v="31"/>
    <x v="1245"/>
    <n v="67.12"/>
    <n v="106.2"/>
  </r>
  <r>
    <x v="26"/>
    <x v="32"/>
    <x v="1246"/>
    <n v="68.5"/>
    <n v="108.03"/>
  </r>
  <r>
    <x v="26"/>
    <x v="33"/>
    <x v="1247"/>
    <n v="69.900000000000006"/>
    <n v="109.4"/>
  </r>
  <r>
    <x v="26"/>
    <x v="34"/>
    <x v="1248"/>
    <n v="71.3"/>
    <n v="111.84"/>
  </r>
  <r>
    <x v="26"/>
    <x v="35"/>
    <x v="1249"/>
    <n v="72.709999999999994"/>
    <n v="113.52"/>
  </r>
  <r>
    <x v="26"/>
    <x v="36"/>
    <x v="1250"/>
    <n v="74.13"/>
    <n v="115.05"/>
  </r>
  <r>
    <x v="26"/>
    <x v="37"/>
    <x v="1251"/>
    <n v="75.56"/>
    <n v="117.49"/>
  </r>
  <r>
    <x v="26"/>
    <x v="38"/>
    <x v="1252"/>
    <n v="78.900000000000006"/>
    <n v="119.17"/>
  </r>
  <r>
    <x v="26"/>
    <x v="39"/>
    <x v="1253"/>
    <n v="80.38"/>
    <n v="121.15"/>
  </r>
  <r>
    <x v="26"/>
    <x v="40"/>
    <x v="1254"/>
    <n v="81.87"/>
    <n v="123.13"/>
  </r>
  <r>
    <x v="26"/>
    <x v="41"/>
    <x v="1255"/>
    <n v="83.38"/>
    <n v="124.97"/>
  </r>
  <r>
    <x v="26"/>
    <x v="42"/>
    <x v="1256"/>
    <n v="84.89"/>
    <n v="127.1"/>
  </r>
  <r>
    <x v="26"/>
    <x v="43"/>
    <x v="1257"/>
    <n v="86.41"/>
    <n v="128.93"/>
  </r>
  <r>
    <x v="26"/>
    <x v="44"/>
    <x v="1258"/>
    <n v="90.06"/>
    <n v="130.61000000000001"/>
  </r>
  <r>
    <x v="26"/>
    <x v="45"/>
    <x v="1259"/>
    <n v="89.48"/>
    <n v="132.44"/>
  </r>
  <r>
    <x v="26"/>
    <x v="46"/>
    <x v="1260"/>
    <n v="93.23"/>
    <n v="135.04"/>
  </r>
  <r>
    <x v="26"/>
    <x v="47"/>
    <x v="1261"/>
    <n v="94.83"/>
    <n v="137.02000000000001"/>
  </r>
  <r>
    <x v="26"/>
    <x v="48"/>
    <x v="1262"/>
    <n v="96.44"/>
    <n v="138.69999999999999"/>
  </r>
  <r>
    <x v="27"/>
    <x v="0"/>
    <x v="1263"/>
    <n v="24.5"/>
    <n v="54.5"/>
  </r>
  <r>
    <x v="27"/>
    <x v="1"/>
    <x v="1264"/>
    <n v="26.24"/>
    <n v="55.89"/>
  </r>
  <r>
    <x v="27"/>
    <x v="2"/>
    <x v="1265"/>
    <n v="27.25"/>
    <n v="57.41"/>
  </r>
  <r>
    <x v="27"/>
    <x v="3"/>
    <x v="1266"/>
    <n v="28.27"/>
    <n v="59.7"/>
  </r>
  <r>
    <x v="27"/>
    <x v="4"/>
    <x v="1267"/>
    <n v="29.29"/>
    <n v="60.77"/>
  </r>
  <r>
    <x v="27"/>
    <x v="5"/>
    <x v="1268"/>
    <n v="31.2"/>
    <n v="62.98"/>
  </r>
  <r>
    <x v="27"/>
    <x v="6"/>
    <x v="1269"/>
    <n v="32.270000000000003"/>
    <n v="64.739999999999995"/>
  </r>
  <r>
    <x v="27"/>
    <x v="7"/>
    <x v="1270"/>
    <n v="33.340000000000003"/>
    <n v="66.11"/>
  </r>
  <r>
    <x v="27"/>
    <x v="8"/>
    <x v="1271"/>
    <n v="35.39"/>
    <n v="67.790000000000006"/>
  </r>
  <r>
    <x v="27"/>
    <x v="9"/>
    <x v="1272"/>
    <n v="36.5"/>
    <n v="69.7"/>
  </r>
  <r>
    <x v="27"/>
    <x v="10"/>
    <x v="1273"/>
    <n v="37.630000000000003"/>
    <n v="71.680000000000007"/>
  </r>
  <r>
    <x v="27"/>
    <x v="11"/>
    <x v="1274"/>
    <n v="38.76"/>
    <n v="73.430000000000007"/>
  </r>
  <r>
    <x v="27"/>
    <x v="12"/>
    <x v="1275"/>
    <n v="40.99"/>
    <n v="75.040000000000006"/>
  </r>
  <r>
    <x v="27"/>
    <x v="13"/>
    <x v="1276"/>
    <n v="42.16"/>
    <n v="77.17"/>
  </r>
  <r>
    <x v="27"/>
    <x v="14"/>
    <x v="1277"/>
    <n v="43.34"/>
    <n v="78.55"/>
  </r>
  <r>
    <x v="27"/>
    <x v="15"/>
    <x v="1278"/>
    <n v="44.53"/>
    <n v="80.599999999999994"/>
  </r>
  <r>
    <x v="27"/>
    <x v="16"/>
    <x v="568"/>
    <n v="45.73"/>
    <n v="82.28"/>
  </r>
  <r>
    <x v="27"/>
    <x v="17"/>
    <x v="1279"/>
    <n v="46.93"/>
    <n v="83.73"/>
  </r>
  <r>
    <x v="27"/>
    <x v="18"/>
    <x v="1280"/>
    <n v="49.43"/>
    <n v="85.33"/>
  </r>
  <r>
    <x v="27"/>
    <x v="19"/>
    <x v="1281"/>
    <n v="50.68"/>
    <n v="87.32"/>
  </r>
  <r>
    <x v="27"/>
    <x v="20"/>
    <x v="838"/>
    <n v="51.94"/>
    <n v="89.45"/>
  </r>
  <r>
    <x v="27"/>
    <x v="21"/>
    <x v="1282"/>
    <n v="53.21"/>
    <n v="91.59"/>
  </r>
  <r>
    <x v="27"/>
    <x v="22"/>
    <x v="1283"/>
    <n v="55.9"/>
    <n v="93.88"/>
  </r>
  <r>
    <x v="27"/>
    <x v="23"/>
    <x v="1284"/>
    <n v="55.77"/>
    <n v="94.64"/>
  </r>
  <r>
    <x v="27"/>
    <x v="24"/>
    <x v="1285"/>
    <n v="58.54"/>
    <n v="96.17"/>
  </r>
  <r>
    <x v="27"/>
    <x v="25"/>
    <x v="1286"/>
    <n v="59.87"/>
    <n v="98.57"/>
  </r>
  <r>
    <x v="27"/>
    <x v="26"/>
    <x v="1287"/>
    <n v="61.22"/>
    <n v="101.01"/>
  </r>
  <r>
    <x v="27"/>
    <x v="27"/>
    <x v="1288"/>
    <n v="62.57"/>
    <n v="102.54"/>
  </r>
  <r>
    <x v="27"/>
    <x v="28"/>
    <x v="1289"/>
    <n v="63.93"/>
    <n v="103.76"/>
  </r>
  <r>
    <x v="27"/>
    <x v="29"/>
    <x v="1290"/>
    <n v="65.3"/>
    <n v="106.2"/>
  </r>
  <r>
    <x v="27"/>
    <x v="30"/>
    <x v="1291"/>
    <n v="68.37"/>
    <n v="108.33"/>
  </r>
  <r>
    <x v="27"/>
    <x v="31"/>
    <x v="1292"/>
    <n v="69.790000000000006"/>
    <n v="109.56"/>
  </r>
  <r>
    <x v="27"/>
    <x v="32"/>
    <x v="1293"/>
    <n v="71.22"/>
    <n v="111.84"/>
  </r>
  <r>
    <x v="27"/>
    <x v="33"/>
    <x v="1294"/>
    <n v="72.66"/>
    <n v="113.83"/>
  </r>
  <r>
    <x v="27"/>
    <x v="34"/>
    <x v="1295"/>
    <n v="74.11"/>
    <n v="115.35"/>
  </r>
  <r>
    <x v="27"/>
    <x v="35"/>
    <x v="1296"/>
    <n v="75.569999999999993"/>
    <n v="117.95"/>
  </r>
  <r>
    <x v="27"/>
    <x v="36"/>
    <x v="1297"/>
    <n v="77.05"/>
    <n v="119.78"/>
  </r>
  <r>
    <x v="27"/>
    <x v="37"/>
    <x v="1298"/>
    <n v="80.459999999999994"/>
    <n v="121.76"/>
  </r>
  <r>
    <x v="27"/>
    <x v="38"/>
    <x v="1299"/>
    <n v="81.99"/>
    <n v="123.74"/>
  </r>
  <r>
    <x v="27"/>
    <x v="39"/>
    <x v="1300"/>
    <n v="83.53"/>
    <n v="125.88"/>
  </r>
  <r>
    <x v="27"/>
    <x v="40"/>
    <x v="1301"/>
    <n v="85.08"/>
    <n v="127.56"/>
  </r>
  <r>
    <x v="27"/>
    <x v="41"/>
    <x v="1302"/>
    <n v="86.64"/>
    <n v="129.38999999999999"/>
  </r>
  <r>
    <x v="27"/>
    <x v="42"/>
    <x v="1303"/>
    <n v="88.21"/>
    <n v="131.97999999999999"/>
  </r>
  <r>
    <x v="27"/>
    <x v="43"/>
    <x v="1304"/>
    <n v="89.79"/>
    <n v="133.66"/>
  </r>
  <r>
    <x v="27"/>
    <x v="44"/>
    <x v="1305"/>
    <n v="91.38"/>
    <n v="135.34"/>
  </r>
  <r>
    <x v="27"/>
    <x v="45"/>
    <x v="1306"/>
    <n v="95.22"/>
    <n v="137.78"/>
  </r>
  <r>
    <x v="27"/>
    <x v="46"/>
    <x v="1307"/>
    <n v="94.59"/>
    <n v="140.07"/>
  </r>
  <r>
    <x v="27"/>
    <x v="47"/>
    <x v="1308"/>
    <n v="98.54"/>
    <n v="142.05000000000001"/>
  </r>
  <r>
    <x v="27"/>
    <x v="48"/>
    <x v="1309"/>
    <n v="100.21"/>
    <n v="144.19"/>
  </r>
  <r>
    <x v="28"/>
    <x v="0"/>
    <x v="1310"/>
    <n v="25.85"/>
    <n v="57.03"/>
  </r>
  <r>
    <x v="28"/>
    <x v="1"/>
    <x v="1311"/>
    <n v="27.65"/>
    <n v="58.79"/>
  </r>
  <r>
    <x v="28"/>
    <x v="2"/>
    <x v="1312"/>
    <n v="28.69"/>
    <n v="60.69"/>
  </r>
  <r>
    <x v="28"/>
    <x v="3"/>
    <x v="1313"/>
    <n v="30.59"/>
    <n v="62.52"/>
  </r>
  <r>
    <x v="28"/>
    <x v="4"/>
    <x v="1314"/>
    <n v="30.78"/>
    <n v="63.82"/>
  </r>
  <r>
    <x v="28"/>
    <x v="5"/>
    <x v="1315"/>
    <n v="32.76"/>
    <n v="65.88"/>
  </r>
  <r>
    <x v="28"/>
    <x v="6"/>
    <x v="1316"/>
    <n v="33.85"/>
    <n v="67.48"/>
  </r>
  <r>
    <x v="28"/>
    <x v="7"/>
    <x v="1317"/>
    <n v="34.950000000000003"/>
    <n v="69.09"/>
  </r>
  <r>
    <x v="28"/>
    <x v="8"/>
    <x v="1318"/>
    <n v="37.08"/>
    <n v="70.989999999999995"/>
  </r>
  <r>
    <x v="28"/>
    <x v="9"/>
    <x v="1319"/>
    <n v="38.22"/>
    <n v="72.98"/>
  </r>
  <r>
    <x v="28"/>
    <x v="10"/>
    <x v="334"/>
    <n v="39.380000000000003"/>
    <n v="74.349999999999994"/>
  </r>
  <r>
    <x v="28"/>
    <x v="11"/>
    <x v="1320"/>
    <n v="41.65"/>
    <n v="76.41"/>
  </r>
  <r>
    <x v="28"/>
    <x v="12"/>
    <x v="1321"/>
    <n v="41.7"/>
    <n v="77.86"/>
  </r>
  <r>
    <x v="28"/>
    <x v="13"/>
    <x v="654"/>
    <n v="44.05"/>
    <n v="79.989999999999995"/>
  </r>
  <r>
    <x v="28"/>
    <x v="14"/>
    <x v="1322"/>
    <n v="45.27"/>
    <n v="81.52"/>
  </r>
  <r>
    <x v="28"/>
    <x v="15"/>
    <x v="1323"/>
    <n v="46.49"/>
    <n v="83.35"/>
  </r>
  <r>
    <x v="28"/>
    <x v="16"/>
    <x v="1324"/>
    <n v="47.73"/>
    <n v="85.26"/>
  </r>
  <r>
    <x v="28"/>
    <x v="17"/>
    <x v="1325"/>
    <n v="50.27"/>
    <n v="87.32"/>
  </r>
  <r>
    <x v="28"/>
    <x v="18"/>
    <x v="1326"/>
    <n v="51.55"/>
    <n v="89.45"/>
  </r>
  <r>
    <x v="28"/>
    <x v="19"/>
    <x v="1327"/>
    <n v="52.84"/>
    <n v="91.59"/>
  </r>
  <r>
    <x v="28"/>
    <x v="20"/>
    <x v="663"/>
    <n v="54.14"/>
    <n v="93.88"/>
  </r>
  <r>
    <x v="28"/>
    <x v="21"/>
    <x v="1328"/>
    <n v="55.45"/>
    <n v="94.64"/>
  </r>
  <r>
    <x v="28"/>
    <x v="22"/>
    <x v="1329"/>
    <n v="56.77"/>
    <n v="96.17"/>
  </r>
  <r>
    <x v="28"/>
    <x v="23"/>
    <x v="1330"/>
    <n v="59.6"/>
    <n v="98.57"/>
  </r>
  <r>
    <x v="28"/>
    <x v="24"/>
    <x v="1331"/>
    <n v="60.97"/>
    <n v="101.01"/>
  </r>
  <r>
    <x v="28"/>
    <x v="25"/>
    <x v="1332"/>
    <n v="62.35"/>
    <n v="102.84"/>
  </r>
  <r>
    <x v="28"/>
    <x v="26"/>
    <x v="1333"/>
    <n v="63.73"/>
    <n v="103.91"/>
  </r>
  <r>
    <x v="28"/>
    <x v="27"/>
    <x v="1334"/>
    <n v="65.13"/>
    <n v="106.2"/>
  </r>
  <r>
    <x v="28"/>
    <x v="28"/>
    <x v="893"/>
    <n v="66.540000000000006"/>
    <n v="108.79"/>
  </r>
  <r>
    <x v="28"/>
    <x v="29"/>
    <x v="1335"/>
    <n v="67.959999999999994"/>
    <n v="110.32"/>
  </r>
  <r>
    <x v="28"/>
    <x v="30"/>
    <x v="1336"/>
    <n v="71.14"/>
    <n v="112.15"/>
  </r>
  <r>
    <x v="28"/>
    <x v="31"/>
    <x v="1337"/>
    <n v="72.61"/>
    <n v="114.74"/>
  </r>
  <r>
    <x v="28"/>
    <x v="32"/>
    <x v="1338"/>
    <n v="74.099999999999994"/>
    <n v="116.42"/>
  </r>
  <r>
    <x v="28"/>
    <x v="33"/>
    <x v="1339"/>
    <n v="75.59"/>
    <n v="118.25"/>
  </r>
  <r>
    <x v="28"/>
    <x v="34"/>
    <x v="1340"/>
    <n v="77.099999999999994"/>
    <n v="120.39"/>
  </r>
  <r>
    <x v="28"/>
    <x v="35"/>
    <x v="1341"/>
    <n v="78.61"/>
    <n v="121.91"/>
  </r>
  <r>
    <x v="28"/>
    <x v="36"/>
    <x v="1342"/>
    <n v="80.14"/>
    <n v="124.2"/>
  </r>
  <r>
    <x v="28"/>
    <x v="37"/>
    <x v="1343"/>
    <n v="83.69"/>
    <n v="126.03"/>
  </r>
  <r>
    <x v="28"/>
    <x v="38"/>
    <x v="1344"/>
    <n v="85.28"/>
    <n v="128.47"/>
  </r>
  <r>
    <x v="28"/>
    <x v="39"/>
    <x v="1345"/>
    <n v="86.88"/>
    <n v="130.61000000000001"/>
  </r>
  <r>
    <x v="28"/>
    <x v="40"/>
    <x v="1346"/>
    <n v="88.49"/>
    <n v="132.44"/>
  </r>
  <r>
    <x v="28"/>
    <x v="41"/>
    <x v="1347"/>
    <n v="90.11"/>
    <n v="135.04"/>
  </r>
  <r>
    <x v="28"/>
    <x v="42"/>
    <x v="1348"/>
    <n v="91.74"/>
    <n v="137.02000000000001"/>
  </r>
  <r>
    <x v="28"/>
    <x v="43"/>
    <x v="1349"/>
    <n v="95.63"/>
    <n v="138.69999999999999"/>
  </r>
  <r>
    <x v="28"/>
    <x v="44"/>
    <x v="1350"/>
    <n v="95.04"/>
    <n v="140.68"/>
  </r>
  <r>
    <x v="28"/>
    <x v="45"/>
    <x v="1351"/>
    <n v="99.04"/>
    <n v="142.97"/>
  </r>
  <r>
    <x v="28"/>
    <x v="46"/>
    <x v="1352"/>
    <n v="98.39"/>
    <n v="145.41"/>
  </r>
  <r>
    <x v="28"/>
    <x v="47"/>
    <x v="1353"/>
    <n v="102.5"/>
    <n v="147.85"/>
  </r>
  <r>
    <x v="28"/>
    <x v="48"/>
    <x v="1354"/>
    <n v="104.24"/>
    <n v="149.83000000000001"/>
  </r>
  <r>
    <x v="29"/>
    <x v="0"/>
    <x v="1129"/>
    <n v="28.06"/>
    <n v="59.78"/>
  </r>
  <r>
    <x v="29"/>
    <x v="1"/>
    <x v="1355"/>
    <n v="29.12"/>
    <n v="61.38"/>
  </r>
  <r>
    <x v="29"/>
    <x v="2"/>
    <x v="1356"/>
    <n v="30.18"/>
    <n v="63.36"/>
  </r>
  <r>
    <x v="29"/>
    <x v="3"/>
    <x v="462"/>
    <n v="31.25"/>
    <n v="65.349999999999994"/>
  </r>
  <r>
    <x v="29"/>
    <x v="4"/>
    <x v="1357"/>
    <n v="33.270000000000003"/>
    <n v="67.180000000000007"/>
  </r>
  <r>
    <x v="29"/>
    <x v="5"/>
    <x v="1358"/>
    <n v="34.380000000000003"/>
    <n v="68.48"/>
  </r>
  <r>
    <x v="29"/>
    <x v="6"/>
    <x v="1272"/>
    <n v="35.51"/>
    <n v="70.69"/>
  </r>
  <r>
    <x v="29"/>
    <x v="7"/>
    <x v="1359"/>
    <n v="36.64"/>
    <n v="72.290000000000006"/>
  </r>
  <r>
    <x v="29"/>
    <x v="8"/>
    <x v="1360"/>
    <n v="38.840000000000003"/>
    <n v="74.12"/>
  </r>
  <r>
    <x v="29"/>
    <x v="9"/>
    <x v="563"/>
    <n v="40.020000000000003"/>
    <n v="75.88"/>
  </r>
  <r>
    <x v="29"/>
    <x v="10"/>
    <x v="1361"/>
    <n v="41.21"/>
    <n v="77.78"/>
  </r>
  <r>
    <x v="29"/>
    <x v="11"/>
    <x v="1362"/>
    <n v="42.4"/>
    <n v="79.540000000000006"/>
  </r>
  <r>
    <x v="29"/>
    <x v="12"/>
    <x v="567"/>
    <n v="44.8"/>
    <n v="81.37"/>
  </r>
  <r>
    <x v="29"/>
    <x v="13"/>
    <x v="1363"/>
    <n v="46.04"/>
    <n v="83.27"/>
  </r>
  <r>
    <x v="29"/>
    <x v="14"/>
    <x v="1364"/>
    <n v="47.29"/>
    <n v="85.26"/>
  </r>
  <r>
    <x v="29"/>
    <x v="15"/>
    <x v="1365"/>
    <n v="48.55"/>
    <n v="87.32"/>
  </r>
  <r>
    <x v="29"/>
    <x v="16"/>
    <x v="1366"/>
    <n v="51.15"/>
    <n v="89.45"/>
  </r>
  <r>
    <x v="29"/>
    <x v="17"/>
    <x v="1367"/>
    <n v="51.1"/>
    <n v="91.59"/>
  </r>
  <r>
    <x v="29"/>
    <x v="18"/>
    <x v="1368"/>
    <n v="53.79"/>
    <n v="93.88"/>
  </r>
  <r>
    <x v="29"/>
    <x v="19"/>
    <x v="1369"/>
    <n v="55.12"/>
    <n v="94.64"/>
  </r>
  <r>
    <x v="29"/>
    <x v="20"/>
    <x v="1370"/>
    <n v="56.46"/>
    <n v="96.17"/>
  </r>
  <r>
    <x v="29"/>
    <x v="21"/>
    <x v="1371"/>
    <n v="57.81"/>
    <n v="98.57"/>
  </r>
  <r>
    <x v="29"/>
    <x v="22"/>
    <x v="1372"/>
    <n v="60.71"/>
    <n v="101.01"/>
  </r>
  <r>
    <x v="29"/>
    <x v="23"/>
    <x v="1373"/>
    <n v="62.11"/>
    <n v="103.3"/>
  </r>
  <r>
    <x v="29"/>
    <x v="24"/>
    <x v="1374"/>
    <n v="63.53"/>
    <n v="104.67"/>
  </r>
  <r>
    <x v="29"/>
    <x v="25"/>
    <x v="1375"/>
    <n v="64.959999999999994"/>
    <n v="106.35"/>
  </r>
  <r>
    <x v="29"/>
    <x v="26"/>
    <x v="1376"/>
    <n v="66.39"/>
    <n v="108.95"/>
  </r>
  <r>
    <x v="29"/>
    <x v="27"/>
    <x v="1377"/>
    <n v="67.84"/>
    <n v="111.08"/>
  </r>
  <r>
    <x v="29"/>
    <x v="28"/>
    <x v="1378"/>
    <n v="69.3"/>
    <n v="112.76"/>
  </r>
  <r>
    <x v="29"/>
    <x v="29"/>
    <x v="1379"/>
    <n v="72.56"/>
    <n v="114.9"/>
  </r>
  <r>
    <x v="29"/>
    <x v="30"/>
    <x v="1380"/>
    <n v="74.08"/>
    <n v="116.88"/>
  </r>
  <r>
    <x v="29"/>
    <x v="31"/>
    <x v="1381"/>
    <n v="75.61"/>
    <n v="119.17"/>
  </r>
  <r>
    <x v="29"/>
    <x v="32"/>
    <x v="1382"/>
    <n v="77.150000000000006"/>
    <n v="121.15"/>
  </r>
  <r>
    <x v="29"/>
    <x v="33"/>
    <x v="1383"/>
    <n v="78.7"/>
    <n v="123.13"/>
  </r>
  <r>
    <x v="29"/>
    <x v="34"/>
    <x v="1384"/>
    <n v="80.260000000000005"/>
    <n v="124.97"/>
  </r>
  <r>
    <x v="29"/>
    <x v="35"/>
    <x v="1385"/>
    <n v="81.84"/>
    <n v="127.25"/>
  </r>
  <r>
    <x v="29"/>
    <x v="36"/>
    <x v="1386"/>
    <n v="83.43"/>
    <n v="129.08000000000001"/>
  </r>
  <r>
    <x v="29"/>
    <x v="37"/>
    <x v="1387"/>
    <n v="87.13"/>
    <n v="131.68"/>
  </r>
  <r>
    <x v="29"/>
    <x v="38"/>
    <x v="1388"/>
    <n v="88.78"/>
    <n v="133.66"/>
  </r>
  <r>
    <x v="29"/>
    <x v="39"/>
    <x v="1389"/>
    <n v="90.44"/>
    <n v="135.34"/>
  </r>
  <r>
    <x v="29"/>
    <x v="40"/>
    <x v="1390"/>
    <n v="92.12"/>
    <n v="138.09"/>
  </r>
  <r>
    <x v="29"/>
    <x v="41"/>
    <x v="1391"/>
    <n v="93.81"/>
    <n v="140.38"/>
  </r>
  <r>
    <x v="29"/>
    <x v="42"/>
    <x v="1392"/>
    <n v="95.51"/>
    <n v="142.21"/>
  </r>
  <r>
    <x v="29"/>
    <x v="43"/>
    <x v="1393"/>
    <n v="99.57"/>
    <n v="144.19"/>
  </r>
  <r>
    <x v="29"/>
    <x v="44"/>
    <x v="1394"/>
    <n v="98.96"/>
    <n v="146.33000000000001"/>
  </r>
  <r>
    <x v="29"/>
    <x v="45"/>
    <x v="1395"/>
    <n v="103.13"/>
    <n v="148.91999999999999"/>
  </r>
  <r>
    <x v="29"/>
    <x v="46"/>
    <x v="1396"/>
    <n v="104.93"/>
    <n v="151.66999999999999"/>
  </r>
  <r>
    <x v="29"/>
    <x v="47"/>
    <x v="1397"/>
    <n v="106.74"/>
    <n v="153.5"/>
  </r>
  <r>
    <x v="29"/>
    <x v="48"/>
    <x v="1398"/>
    <n v="108.57"/>
    <n v="155.94"/>
  </r>
  <r>
    <x v="30"/>
    <x v="0"/>
    <x v="1399"/>
    <n v="29.57"/>
    <n v="62.6"/>
  </r>
  <r>
    <x v="30"/>
    <x v="1"/>
    <x v="1400"/>
    <n v="30.65"/>
    <n v="64.510000000000005"/>
  </r>
  <r>
    <x v="30"/>
    <x v="2"/>
    <x v="1401"/>
    <n v="31.75"/>
    <n v="66.569999999999993"/>
  </r>
  <r>
    <x v="30"/>
    <x v="3"/>
    <x v="1402"/>
    <n v="33.799999999999997"/>
    <n v="68.02"/>
  </r>
  <r>
    <x v="30"/>
    <x v="4"/>
    <x v="1403"/>
    <n v="34.94"/>
    <n v="70.08"/>
  </r>
  <r>
    <x v="30"/>
    <x v="5"/>
    <x v="1404"/>
    <n v="36.08"/>
    <n v="72.209999999999994"/>
  </r>
  <r>
    <x v="30"/>
    <x v="6"/>
    <x v="1405"/>
    <n v="38.29"/>
    <n v="73.97"/>
  </r>
  <r>
    <x v="30"/>
    <x v="7"/>
    <x v="1406"/>
    <n v="39.479999999999997"/>
    <n v="75.8"/>
  </r>
  <r>
    <x v="30"/>
    <x v="8"/>
    <x v="1407"/>
    <n v="40.69"/>
    <n v="77.63"/>
  </r>
  <r>
    <x v="30"/>
    <x v="9"/>
    <x v="1408"/>
    <n v="41.9"/>
    <n v="79.459999999999994"/>
  </r>
  <r>
    <x v="30"/>
    <x v="10"/>
    <x v="1409"/>
    <n v="43.12"/>
    <n v="81.37"/>
  </r>
  <r>
    <x v="30"/>
    <x v="11"/>
    <x v="1410"/>
    <n v="45.57"/>
    <n v="83.27"/>
  </r>
  <r>
    <x v="30"/>
    <x v="12"/>
    <x v="1411"/>
    <n v="46.84"/>
    <n v="85.26"/>
  </r>
  <r>
    <x v="30"/>
    <x v="13"/>
    <x v="1412"/>
    <n v="48.13"/>
    <n v="87.32"/>
  </r>
  <r>
    <x v="30"/>
    <x v="14"/>
    <x v="1413"/>
    <n v="49.42"/>
    <n v="89.45"/>
  </r>
  <r>
    <x v="30"/>
    <x v="15"/>
    <x v="1414"/>
    <n v="50.72"/>
    <n v="91.59"/>
  </r>
  <r>
    <x v="30"/>
    <x v="16"/>
    <x v="1415"/>
    <n v="52.03"/>
    <n v="93.88"/>
  </r>
  <r>
    <x v="30"/>
    <x v="17"/>
    <x v="1416"/>
    <n v="54.78"/>
    <n v="94.64"/>
  </r>
  <r>
    <x v="30"/>
    <x v="18"/>
    <x v="1417"/>
    <n v="56.14"/>
    <n v="96.17"/>
  </r>
  <r>
    <x v="30"/>
    <x v="19"/>
    <x v="1418"/>
    <n v="57.52"/>
    <n v="98.57"/>
  </r>
  <r>
    <x v="30"/>
    <x v="20"/>
    <x v="1419"/>
    <n v="58.91"/>
    <n v="101.01"/>
  </r>
  <r>
    <x v="30"/>
    <x v="21"/>
    <x v="1420"/>
    <n v="60.31"/>
    <n v="103.61"/>
  </r>
  <r>
    <x v="30"/>
    <x v="22"/>
    <x v="1421"/>
    <n v="63.32"/>
    <n v="104.98"/>
  </r>
  <r>
    <x v="30"/>
    <x v="23"/>
    <x v="1422"/>
    <n v="64.77"/>
    <n v="106.35"/>
  </r>
  <r>
    <x v="30"/>
    <x v="24"/>
    <x v="1423"/>
    <n v="66.239999999999995"/>
    <n v="108.95"/>
  </r>
  <r>
    <x v="30"/>
    <x v="25"/>
    <x v="1424"/>
    <n v="67.72"/>
    <n v="111.39"/>
  </r>
  <r>
    <x v="30"/>
    <x v="26"/>
    <x v="1425"/>
    <n v="69.209999999999994"/>
    <n v="112.91"/>
  </r>
  <r>
    <x v="30"/>
    <x v="27"/>
    <x v="1426"/>
    <n v="70.72"/>
    <n v="115.05"/>
  </r>
  <r>
    <x v="30"/>
    <x v="28"/>
    <x v="1427"/>
    <n v="74.06"/>
    <n v="117.49"/>
  </r>
  <r>
    <x v="30"/>
    <x v="29"/>
    <x v="1428"/>
    <n v="75.62"/>
    <n v="119.17"/>
  </r>
  <r>
    <x v="30"/>
    <x v="30"/>
    <x v="1429"/>
    <n v="77.2"/>
    <n v="121.76"/>
  </r>
  <r>
    <x v="30"/>
    <x v="31"/>
    <x v="1430"/>
    <n v="78.790000000000006"/>
    <n v="124.2"/>
  </r>
  <r>
    <x v="30"/>
    <x v="32"/>
    <x v="1431"/>
    <n v="80.400000000000006"/>
    <n v="126.03"/>
  </r>
  <r>
    <x v="30"/>
    <x v="33"/>
    <x v="1432"/>
    <n v="82.01"/>
    <n v="128.16999999999999"/>
  </r>
  <r>
    <x v="30"/>
    <x v="34"/>
    <x v="1433"/>
    <n v="83.64"/>
    <n v="130.61000000000001"/>
  </r>
  <r>
    <x v="30"/>
    <x v="35"/>
    <x v="1434"/>
    <n v="87.39"/>
    <n v="132.13999999999999"/>
  </r>
  <r>
    <x v="30"/>
    <x v="36"/>
    <x v="1435"/>
    <n v="89.09"/>
    <n v="135.04"/>
  </r>
  <r>
    <x v="30"/>
    <x v="37"/>
    <x v="1436"/>
    <n v="88.61"/>
    <n v="137.02000000000001"/>
  </r>
  <r>
    <x v="30"/>
    <x v="38"/>
    <x v="1437"/>
    <n v="92.52"/>
    <n v="138.69999999999999"/>
  </r>
  <r>
    <x v="30"/>
    <x v="39"/>
    <x v="1438"/>
    <n v="94.26"/>
    <n v="141.6"/>
  </r>
  <r>
    <x v="30"/>
    <x v="40"/>
    <x v="1439"/>
    <n v="96.01"/>
    <n v="144.04"/>
  </r>
  <r>
    <x v="30"/>
    <x v="41"/>
    <x v="1440"/>
    <n v="97.78"/>
    <n v="145.87"/>
  </r>
  <r>
    <x v="30"/>
    <x v="42"/>
    <x v="1441"/>
    <n v="99.56"/>
    <n v="148.16"/>
  </r>
  <r>
    <x v="30"/>
    <x v="43"/>
    <x v="1442"/>
    <n v="101.36"/>
    <n v="150.29"/>
  </r>
  <r>
    <x v="30"/>
    <x v="44"/>
    <x v="1443"/>
    <n v="105.66"/>
    <n v="152.58000000000001"/>
  </r>
  <r>
    <x v="30"/>
    <x v="45"/>
    <x v="1444"/>
    <n v="107.53"/>
    <n v="155.47999999999999"/>
  </r>
  <r>
    <x v="30"/>
    <x v="46"/>
    <x v="1445"/>
    <n v="109.41"/>
    <n v="157.62"/>
  </r>
  <r>
    <x v="30"/>
    <x v="47"/>
    <x v="1446"/>
    <n v="111.32"/>
    <n v="159.75"/>
  </r>
  <r>
    <x v="30"/>
    <x v="48"/>
    <x v="1447"/>
    <n v="113.24"/>
    <n v="162.65"/>
  </r>
  <r>
    <x v="31"/>
    <x v="0"/>
    <x v="140"/>
    <n v="31.14"/>
    <n v="65.5"/>
  </r>
  <r>
    <x v="31"/>
    <x v="1"/>
    <x v="1448"/>
    <n v="32.26"/>
    <n v="67.48"/>
  </r>
  <r>
    <x v="31"/>
    <x v="2"/>
    <x v="48"/>
    <n v="34.35"/>
    <n v="69.31"/>
  </r>
  <r>
    <x v="31"/>
    <x v="3"/>
    <x v="1449"/>
    <n v="35.51"/>
    <n v="71.680000000000007"/>
  </r>
  <r>
    <x v="31"/>
    <x v="4"/>
    <x v="1450"/>
    <n v="36.68"/>
    <n v="73.66"/>
  </r>
  <r>
    <x v="31"/>
    <x v="5"/>
    <x v="872"/>
    <n v="37.869999999999997"/>
    <n v="75.569999999999993"/>
  </r>
  <r>
    <x v="31"/>
    <x v="6"/>
    <x v="1451"/>
    <n v="39.06"/>
    <n v="77.55"/>
  </r>
  <r>
    <x v="31"/>
    <x v="7"/>
    <x v="1452"/>
    <n v="41.39"/>
    <n v="79.459999999999994"/>
  </r>
  <r>
    <x v="31"/>
    <x v="8"/>
    <x v="1453"/>
    <n v="42.63"/>
    <n v="81.37"/>
  </r>
  <r>
    <x v="31"/>
    <x v="9"/>
    <x v="876"/>
    <n v="43.88"/>
    <n v="83.27"/>
  </r>
  <r>
    <x v="31"/>
    <x v="10"/>
    <x v="1454"/>
    <n v="46.38"/>
    <n v="85.26"/>
  </r>
  <r>
    <x v="31"/>
    <x v="11"/>
    <x v="1455"/>
    <n v="47.68"/>
    <n v="87.32"/>
  </r>
  <r>
    <x v="31"/>
    <x v="12"/>
    <x v="1456"/>
    <n v="49"/>
    <n v="89.45"/>
  </r>
  <r>
    <x v="31"/>
    <x v="13"/>
    <x v="1457"/>
    <n v="50.32"/>
    <n v="91.59"/>
  </r>
  <r>
    <x v="31"/>
    <x v="14"/>
    <x v="1458"/>
    <n v="51.66"/>
    <n v="93.88"/>
  </r>
  <r>
    <x v="31"/>
    <x v="15"/>
    <x v="1459"/>
    <n v="53.01"/>
    <n v="94.64"/>
  </r>
  <r>
    <x v="31"/>
    <x v="16"/>
    <x v="1460"/>
    <n v="55.81"/>
    <n v="96.17"/>
  </r>
  <r>
    <x v="31"/>
    <x v="17"/>
    <x v="1461"/>
    <n v="57.22"/>
    <n v="98.53"/>
  </r>
  <r>
    <x v="31"/>
    <x v="18"/>
    <x v="1462"/>
    <n v="58.63"/>
    <n v="101.01"/>
  </r>
  <r>
    <x v="31"/>
    <x v="19"/>
    <x v="1463"/>
    <n v="60.06"/>
    <n v="103.61"/>
  </r>
  <r>
    <x v="31"/>
    <x v="20"/>
    <x v="1464"/>
    <n v="61.5"/>
    <n v="105.74"/>
  </r>
  <r>
    <x v="31"/>
    <x v="21"/>
    <x v="1465"/>
    <n v="62.95"/>
    <n v="106.96"/>
  </r>
  <r>
    <x v="31"/>
    <x v="22"/>
    <x v="1466"/>
    <n v="66.08"/>
    <n v="109.1"/>
  </r>
  <r>
    <x v="31"/>
    <x v="23"/>
    <x v="1467"/>
    <n v="67.599999999999994"/>
    <n v="111.84"/>
  </r>
  <r>
    <x v="31"/>
    <x v="24"/>
    <x v="1468"/>
    <n v="69.12"/>
    <n v="113.83"/>
  </r>
  <r>
    <x v="31"/>
    <x v="25"/>
    <x v="1469"/>
    <n v="70.66"/>
    <n v="115.35"/>
  </r>
  <r>
    <x v="31"/>
    <x v="26"/>
    <x v="1470"/>
    <n v="72.209999999999994"/>
    <n v="117.95"/>
  </r>
  <r>
    <x v="31"/>
    <x v="27"/>
    <x v="1471"/>
    <n v="73.78"/>
    <n v="120.39"/>
  </r>
  <r>
    <x v="31"/>
    <x v="28"/>
    <x v="1472"/>
    <n v="75.349999999999994"/>
    <n v="121.91"/>
  </r>
  <r>
    <x v="31"/>
    <x v="29"/>
    <x v="1473"/>
    <n v="78.89"/>
    <n v="124.66"/>
  </r>
  <r>
    <x v="31"/>
    <x v="30"/>
    <x v="1474"/>
    <n v="80.540000000000006"/>
    <n v="127.1"/>
  </r>
  <r>
    <x v="31"/>
    <x v="31"/>
    <x v="1475"/>
    <n v="82.19"/>
    <n v="128.93"/>
  </r>
  <r>
    <x v="31"/>
    <x v="32"/>
    <x v="1476"/>
    <n v="83.87"/>
    <n v="131.53"/>
  </r>
  <r>
    <x v="31"/>
    <x v="33"/>
    <x v="1477"/>
    <n v="85.55"/>
    <n v="133.66"/>
  </r>
  <r>
    <x v="31"/>
    <x v="34"/>
    <x v="1478"/>
    <n v="87.26"/>
    <n v="135.34"/>
  </r>
  <r>
    <x v="31"/>
    <x v="35"/>
    <x v="1479"/>
    <n v="88.97"/>
    <n v="138.69999999999999"/>
  </r>
  <r>
    <x v="31"/>
    <x v="36"/>
    <x v="1480"/>
    <n v="92.95"/>
    <n v="140.38"/>
  </r>
  <r>
    <x v="31"/>
    <x v="37"/>
    <x v="1481"/>
    <n v="94.74"/>
    <n v="142.66"/>
  </r>
  <r>
    <x v="31"/>
    <x v="38"/>
    <x v="1482"/>
    <n v="96.54"/>
    <n v="145.41"/>
  </r>
  <r>
    <x v="31"/>
    <x v="39"/>
    <x v="1483"/>
    <n v="98.36"/>
    <n v="147.85"/>
  </r>
  <r>
    <x v="31"/>
    <x v="40"/>
    <x v="1484"/>
    <n v="100.2"/>
    <n v="149.99"/>
  </r>
  <r>
    <x v="31"/>
    <x v="41"/>
    <x v="1485"/>
    <n v="102.05"/>
    <n v="152.28"/>
  </r>
  <r>
    <x v="31"/>
    <x v="42"/>
    <x v="1486"/>
    <n v="103.93"/>
    <n v="154.72"/>
  </r>
  <r>
    <x v="31"/>
    <x v="43"/>
    <x v="1487"/>
    <n v="105.81"/>
    <n v="156.55000000000001"/>
  </r>
  <r>
    <x v="31"/>
    <x v="44"/>
    <x v="1488"/>
    <n v="110.31"/>
    <n v="159.75"/>
  </r>
  <r>
    <x v="31"/>
    <x v="45"/>
    <x v="1489"/>
    <n v="112.28"/>
    <n v="162.35"/>
  </r>
  <r>
    <x v="31"/>
    <x v="46"/>
    <x v="1490"/>
    <n v="114.26"/>
    <n v="163.87"/>
  </r>
  <r>
    <x v="31"/>
    <x v="47"/>
    <x v="1491"/>
    <n v="116.27"/>
    <n v="167.84"/>
  </r>
  <r>
    <x v="31"/>
    <x v="48"/>
    <x v="1492"/>
    <n v="118.29"/>
    <n v="168.75"/>
  </r>
  <r>
    <x v="32"/>
    <x v="0"/>
    <x v="1493"/>
    <n v="32.79"/>
    <n v="69.010000000000005"/>
  </r>
  <r>
    <x v="32"/>
    <x v="1"/>
    <x v="1494"/>
    <n v="33.94"/>
    <n v="70.92"/>
  </r>
  <r>
    <x v="32"/>
    <x v="2"/>
    <x v="1495"/>
    <n v="36.11"/>
    <n v="72.98"/>
  </r>
  <r>
    <x v="32"/>
    <x v="3"/>
    <x v="1496"/>
    <n v="37.31"/>
    <n v="75.040000000000006"/>
  </r>
  <r>
    <x v="32"/>
    <x v="4"/>
    <x v="1497"/>
    <n v="38.520000000000003"/>
    <n v="77.17"/>
  </r>
  <r>
    <x v="32"/>
    <x v="5"/>
    <x v="1498"/>
    <n v="39.74"/>
    <n v="79.08"/>
  </r>
  <r>
    <x v="32"/>
    <x v="6"/>
    <x v="1499"/>
    <n v="42.12"/>
    <n v="81.22"/>
  </r>
  <r>
    <x v="32"/>
    <x v="7"/>
    <x v="1500"/>
    <n v="43.39"/>
    <n v="83.27"/>
  </r>
  <r>
    <x v="32"/>
    <x v="8"/>
    <x v="1501"/>
    <n v="44.67"/>
    <n v="85.26"/>
  </r>
  <r>
    <x v="32"/>
    <x v="9"/>
    <x v="1502"/>
    <n v="45.96"/>
    <n v="87.32"/>
  </r>
  <r>
    <x v="32"/>
    <x v="10"/>
    <x v="1503"/>
    <n v="48.56"/>
    <n v="89.45"/>
  </r>
  <r>
    <x v="32"/>
    <x v="11"/>
    <x v="1504"/>
    <n v="49.91"/>
    <n v="91.59"/>
  </r>
  <r>
    <x v="32"/>
    <x v="12"/>
    <x v="1505"/>
    <n v="51.27"/>
    <n v="93.88"/>
  </r>
  <r>
    <x v="32"/>
    <x v="13"/>
    <x v="1506"/>
    <n v="52.64"/>
    <n v="94.64"/>
  </r>
  <r>
    <x v="32"/>
    <x v="14"/>
    <x v="1507"/>
    <n v="54.03"/>
    <n v="96.17"/>
  </r>
  <r>
    <x v="32"/>
    <x v="15"/>
    <x v="1508"/>
    <n v="56.9"/>
    <n v="98.53"/>
  </r>
  <r>
    <x v="32"/>
    <x v="16"/>
    <x v="1509"/>
    <n v="58.35"/>
    <n v="101.01"/>
  </r>
  <r>
    <x v="32"/>
    <x v="17"/>
    <x v="1510"/>
    <n v="59.8"/>
    <n v="103.61"/>
  </r>
  <r>
    <x v="32"/>
    <x v="18"/>
    <x v="1511"/>
    <n v="61.27"/>
    <n v="106.2"/>
  </r>
  <r>
    <x v="32"/>
    <x v="19"/>
    <x v="847"/>
    <n v="62.76"/>
    <n v="108.03"/>
  </r>
  <r>
    <x v="32"/>
    <x v="20"/>
    <x v="1512"/>
    <n v="64.25"/>
    <n v="109.4"/>
  </r>
  <r>
    <x v="32"/>
    <x v="21"/>
    <x v="1513"/>
    <n v="65.760000000000005"/>
    <n v="111.84"/>
  </r>
  <r>
    <x v="32"/>
    <x v="22"/>
    <x v="1514"/>
    <n v="69.03"/>
    <n v="114.74"/>
  </r>
  <r>
    <x v="32"/>
    <x v="23"/>
    <x v="1515"/>
    <n v="70.599999999999994"/>
    <n v="116.42"/>
  </r>
  <r>
    <x v="32"/>
    <x v="24"/>
    <x v="1516"/>
    <n v="72.19"/>
    <n v="118.25"/>
  </r>
  <r>
    <x v="32"/>
    <x v="25"/>
    <x v="1517"/>
    <n v="73.790000000000006"/>
    <n v="121.15"/>
  </r>
  <r>
    <x v="32"/>
    <x v="26"/>
    <x v="1518"/>
    <n v="75.41"/>
    <n v="123.13"/>
  </r>
  <r>
    <x v="32"/>
    <x v="27"/>
    <x v="1519"/>
    <n v="77.040000000000006"/>
    <n v="125.12"/>
  </r>
  <r>
    <x v="32"/>
    <x v="28"/>
    <x v="1520"/>
    <n v="78.69"/>
    <n v="127.56"/>
  </r>
  <r>
    <x v="32"/>
    <x v="29"/>
    <x v="1521"/>
    <n v="82.39"/>
    <n v="130.46"/>
  </r>
  <r>
    <x v="32"/>
    <x v="30"/>
    <x v="1522"/>
    <n v="84.11"/>
    <n v="132.13999999999999"/>
  </r>
  <r>
    <x v="32"/>
    <x v="31"/>
    <x v="1523"/>
    <n v="85.84"/>
    <n v="135.04"/>
  </r>
  <r>
    <x v="32"/>
    <x v="32"/>
    <x v="1524"/>
    <n v="87.59"/>
    <n v="137.02000000000001"/>
  </r>
  <r>
    <x v="32"/>
    <x v="33"/>
    <x v="1525"/>
    <n v="89.36"/>
    <n v="139.46"/>
  </r>
  <r>
    <x v="32"/>
    <x v="34"/>
    <x v="1526"/>
    <n v="91.14"/>
    <n v="142.05000000000001"/>
  </r>
  <r>
    <x v="32"/>
    <x v="35"/>
    <x v="1527"/>
    <n v="95.24"/>
    <n v="144.19"/>
  </r>
  <r>
    <x v="32"/>
    <x v="36"/>
    <x v="1528"/>
    <n v="94.76"/>
    <n v="146.16999999999999"/>
  </r>
  <r>
    <x v="32"/>
    <x v="37"/>
    <x v="1529"/>
    <n v="98.98"/>
    <n v="148.91999999999999"/>
  </r>
  <r>
    <x v="32"/>
    <x v="38"/>
    <x v="1530"/>
    <n v="100.88"/>
    <n v="151.66999999999999"/>
  </r>
  <r>
    <x v="32"/>
    <x v="39"/>
    <x v="1531"/>
    <n v="102.79"/>
    <n v="153.94999999999999"/>
  </r>
  <r>
    <x v="32"/>
    <x v="40"/>
    <x v="1532"/>
    <n v="104.73"/>
    <n v="156.24"/>
  </r>
  <r>
    <x v="32"/>
    <x v="41"/>
    <x v="1533"/>
    <n v="106.68"/>
    <n v="159.44999999999999"/>
  </r>
  <r>
    <x v="32"/>
    <x v="42"/>
    <x v="1534"/>
    <n v="111.27"/>
    <n v="161.28"/>
  </r>
  <r>
    <x v="32"/>
    <x v="43"/>
    <x v="1535"/>
    <n v="113.3"/>
    <n v="163.72"/>
  </r>
  <r>
    <x v="32"/>
    <x v="44"/>
    <x v="1536"/>
    <n v="115.36"/>
    <n v="167.23"/>
  </r>
  <r>
    <x v="32"/>
    <x v="45"/>
    <x v="1537"/>
    <n v="117.44"/>
    <n v="168.3"/>
  </r>
  <r>
    <x v="32"/>
    <x v="46"/>
    <x v="1538"/>
    <n v="119.53"/>
    <n v="172.42"/>
  </r>
  <r>
    <x v="32"/>
    <x v="47"/>
    <x v="1539"/>
    <n v="121.65"/>
    <n v="174.4"/>
  </r>
  <r>
    <x v="32"/>
    <x v="48"/>
    <x v="1540"/>
    <n v="123.78"/>
    <n v="176.99"/>
  </r>
  <r>
    <x v="33"/>
    <x v="0"/>
    <x v="1449"/>
    <n v="34.520000000000003"/>
    <n v="72.290000000000006"/>
  </r>
  <r>
    <x v="33"/>
    <x v="1"/>
    <x v="1541"/>
    <n v="36.729999999999997"/>
    <n v="74.27"/>
  </r>
  <r>
    <x v="33"/>
    <x v="2"/>
    <x v="1542"/>
    <n v="37.96"/>
    <n v="76.41"/>
  </r>
  <r>
    <x v="33"/>
    <x v="3"/>
    <x v="1543"/>
    <n v="39.200000000000003"/>
    <n v="78.55"/>
  </r>
  <r>
    <x v="33"/>
    <x v="4"/>
    <x v="1544"/>
    <n v="40.450000000000003"/>
    <n v="80.599999999999994"/>
  </r>
  <r>
    <x v="33"/>
    <x v="5"/>
    <x v="654"/>
    <n v="42.88"/>
    <n v="82.97"/>
  </r>
  <r>
    <x v="33"/>
    <x v="6"/>
    <x v="1545"/>
    <n v="44.18"/>
    <n v="85.11"/>
  </r>
  <r>
    <x v="33"/>
    <x v="7"/>
    <x v="1546"/>
    <n v="45.5"/>
    <n v="87.24"/>
  </r>
  <r>
    <x v="33"/>
    <x v="8"/>
    <x v="1547"/>
    <n v="46.82"/>
    <n v="89.23"/>
  </r>
  <r>
    <x v="33"/>
    <x v="9"/>
    <x v="1548"/>
    <n v="49.48"/>
    <n v="91.59"/>
  </r>
  <r>
    <x v="33"/>
    <x v="10"/>
    <x v="1549"/>
    <n v="50.87"/>
    <n v="93.88"/>
  </r>
  <r>
    <x v="33"/>
    <x v="11"/>
    <x v="1550"/>
    <n v="52.27"/>
    <n v="94.64"/>
  </r>
  <r>
    <x v="33"/>
    <x v="12"/>
    <x v="1551"/>
    <n v="53.68"/>
    <n v="96.17"/>
  </r>
  <r>
    <x v="33"/>
    <x v="13"/>
    <x v="1552"/>
    <n v="55.1"/>
    <n v="98.53"/>
  </r>
  <r>
    <x v="33"/>
    <x v="14"/>
    <x v="1553"/>
    <n v="58.05"/>
    <n v="101.01"/>
  </r>
  <r>
    <x v="33"/>
    <x v="15"/>
    <x v="1554"/>
    <n v="59.54"/>
    <n v="103.61"/>
  </r>
  <r>
    <x v="33"/>
    <x v="16"/>
    <x v="1555"/>
    <n v="61.04"/>
    <n v="106.2"/>
  </r>
  <r>
    <x v="33"/>
    <x v="17"/>
    <x v="1556"/>
    <n v="62.55"/>
    <n v="108.33"/>
  </r>
  <r>
    <x v="33"/>
    <x v="18"/>
    <x v="1557"/>
    <n v="64.08"/>
    <n v="110.32"/>
  </r>
  <r>
    <x v="33"/>
    <x v="19"/>
    <x v="1558"/>
    <n v="65.63"/>
    <n v="112.15"/>
  </r>
  <r>
    <x v="33"/>
    <x v="20"/>
    <x v="1559"/>
    <n v="67.180000000000007"/>
    <n v="114.9"/>
  </r>
  <r>
    <x v="33"/>
    <x v="21"/>
    <x v="1560"/>
    <n v="70.540000000000006"/>
    <n v="117.49"/>
  </r>
  <r>
    <x v="33"/>
    <x v="22"/>
    <x v="1561"/>
    <n v="72.17"/>
    <n v="119.17"/>
  </r>
  <r>
    <x v="33"/>
    <x v="23"/>
    <x v="1562"/>
    <n v="73.81"/>
    <n v="121.76"/>
  </r>
  <r>
    <x v="33"/>
    <x v="24"/>
    <x v="1563"/>
    <n v="75.47"/>
    <n v="124.2"/>
  </r>
  <r>
    <x v="33"/>
    <x v="25"/>
    <x v="1564"/>
    <n v="77.150000000000006"/>
    <n v="126.03"/>
  </r>
  <r>
    <x v="33"/>
    <x v="26"/>
    <x v="1565"/>
    <n v="78.84"/>
    <n v="128.93"/>
  </r>
  <r>
    <x v="33"/>
    <x v="27"/>
    <x v="1566"/>
    <n v="80.55"/>
    <n v="130.61000000000001"/>
  </r>
  <r>
    <x v="33"/>
    <x v="28"/>
    <x v="1567"/>
    <n v="84.36"/>
    <n v="133.66"/>
  </r>
  <r>
    <x v="33"/>
    <x v="29"/>
    <x v="1568"/>
    <n v="86.14"/>
    <n v="135.34"/>
  </r>
  <r>
    <x v="33"/>
    <x v="30"/>
    <x v="1569"/>
    <n v="87.95"/>
    <n v="138.69999999999999"/>
  </r>
  <r>
    <x v="33"/>
    <x v="31"/>
    <x v="1570"/>
    <n v="89.77"/>
    <n v="140.53"/>
  </r>
  <r>
    <x v="33"/>
    <x v="32"/>
    <x v="1571"/>
    <n v="91.61"/>
    <n v="142.97"/>
  </r>
  <r>
    <x v="33"/>
    <x v="33"/>
    <x v="1572"/>
    <n v="95.77"/>
    <n v="145.87"/>
  </r>
  <r>
    <x v="33"/>
    <x v="34"/>
    <x v="1573"/>
    <n v="95.34"/>
    <n v="148.16"/>
  </r>
  <r>
    <x v="33"/>
    <x v="35"/>
    <x v="1574"/>
    <n v="99.64"/>
    <n v="150.9"/>
  </r>
  <r>
    <x v="33"/>
    <x v="36"/>
    <x v="1575"/>
    <n v="101.6"/>
    <n v="153.04"/>
  </r>
  <r>
    <x v="33"/>
    <x v="37"/>
    <x v="1576"/>
    <n v="103.58"/>
    <n v="155.94"/>
  </r>
  <r>
    <x v="33"/>
    <x v="38"/>
    <x v="1577"/>
    <n v="105.58"/>
    <n v="158.68"/>
  </r>
  <r>
    <x v="33"/>
    <x v="39"/>
    <x v="1578"/>
    <n v="107.6"/>
    <n v="160.66999999999999"/>
  </r>
  <r>
    <x v="33"/>
    <x v="40"/>
    <x v="1579"/>
    <n v="109.65"/>
    <n v="163.72"/>
  </r>
  <r>
    <x v="33"/>
    <x v="41"/>
    <x v="1580"/>
    <n v="111.71"/>
    <n v="167.23"/>
  </r>
  <r>
    <x v="33"/>
    <x v="42"/>
    <x v="1581"/>
    <n v="113.79"/>
    <n v="168.3"/>
  </r>
  <r>
    <x v="33"/>
    <x v="43"/>
    <x v="1582"/>
    <n v="118.69"/>
    <n v="172.42"/>
  </r>
  <r>
    <x v="33"/>
    <x v="44"/>
    <x v="1583"/>
    <n v="120.87"/>
    <n v="174.4"/>
  </r>
  <r>
    <x v="33"/>
    <x v="45"/>
    <x v="1584"/>
    <n v="123.07"/>
    <n v="176.99"/>
  </r>
  <r>
    <x v="33"/>
    <x v="46"/>
    <x v="1585"/>
    <n v="125.29"/>
    <n v="180.81"/>
  </r>
  <r>
    <x v="33"/>
    <x v="47"/>
    <x v="1586"/>
    <n v="127.54"/>
    <n v="182.1"/>
  </r>
  <r>
    <x v="33"/>
    <x v="48"/>
    <x v="1587"/>
    <n v="129.81"/>
    <n v="186.38"/>
  </r>
  <r>
    <x v="34"/>
    <x v="0"/>
    <x v="1588"/>
    <n v="37.380000000000003"/>
    <n v="75.8"/>
  </r>
  <r>
    <x v="34"/>
    <x v="1"/>
    <x v="1589"/>
    <n v="38.64"/>
    <n v="77.86"/>
  </r>
  <r>
    <x v="34"/>
    <x v="2"/>
    <x v="1276"/>
    <n v="39.909999999999997"/>
    <n v="79.989999999999995"/>
  </r>
  <r>
    <x v="34"/>
    <x v="3"/>
    <x v="1590"/>
    <n v="41.19"/>
    <n v="82.21"/>
  </r>
  <r>
    <x v="34"/>
    <x v="4"/>
    <x v="1591"/>
    <n v="43.68"/>
    <n v="84.57"/>
  </r>
  <r>
    <x v="34"/>
    <x v="5"/>
    <x v="1592"/>
    <n v="45.01"/>
    <n v="86.94"/>
  </r>
  <r>
    <x v="34"/>
    <x v="6"/>
    <x v="1593"/>
    <n v="46.36"/>
    <n v="89.15"/>
  </r>
  <r>
    <x v="34"/>
    <x v="7"/>
    <x v="1594"/>
    <n v="47.73"/>
    <n v="91.51"/>
  </r>
  <r>
    <x v="34"/>
    <x v="8"/>
    <x v="1595"/>
    <n v="50.45"/>
    <n v="93.8"/>
  </r>
  <r>
    <x v="34"/>
    <x v="9"/>
    <x v="1596"/>
    <n v="50.49"/>
    <n v="94.64"/>
  </r>
  <r>
    <x v="34"/>
    <x v="10"/>
    <x v="1597"/>
    <n v="51.89"/>
    <n v="96.17"/>
  </r>
  <r>
    <x v="34"/>
    <x v="11"/>
    <x v="1598"/>
    <n v="54.77"/>
    <n v="98.53"/>
  </r>
  <r>
    <x v="34"/>
    <x v="12"/>
    <x v="1599"/>
    <n v="56.23"/>
    <n v="101.01"/>
  </r>
  <r>
    <x v="34"/>
    <x v="13"/>
    <x v="1600"/>
    <n v="57.72"/>
    <n v="103.61"/>
  </r>
  <r>
    <x v="34"/>
    <x v="14"/>
    <x v="1601"/>
    <n v="60.79"/>
    <n v="106.2"/>
  </r>
  <r>
    <x v="34"/>
    <x v="15"/>
    <x v="1602"/>
    <n v="62.34"/>
    <n v="108.79"/>
  </r>
  <r>
    <x v="34"/>
    <x v="16"/>
    <x v="1603"/>
    <n v="63.9"/>
    <n v="111.08"/>
  </r>
  <r>
    <x v="34"/>
    <x v="17"/>
    <x v="1604"/>
    <n v="65.48"/>
    <n v="112.76"/>
  </r>
  <r>
    <x v="34"/>
    <x v="18"/>
    <x v="1605"/>
    <n v="67.08"/>
    <n v="115.05"/>
  </r>
  <r>
    <x v="34"/>
    <x v="19"/>
    <x v="1606"/>
    <n v="68.69"/>
    <n v="117.95"/>
  </r>
  <r>
    <x v="34"/>
    <x v="20"/>
    <x v="1607"/>
    <n v="70.319999999999993"/>
    <n v="120.39"/>
  </r>
  <r>
    <x v="34"/>
    <x v="21"/>
    <x v="1608"/>
    <n v="73.83"/>
    <n v="121.91"/>
  </r>
  <r>
    <x v="34"/>
    <x v="22"/>
    <x v="1609"/>
    <n v="75.540000000000006"/>
    <n v="124.97"/>
  </r>
  <r>
    <x v="34"/>
    <x v="23"/>
    <x v="1610"/>
    <n v="77.260000000000005"/>
    <n v="127.25"/>
  </r>
  <r>
    <x v="34"/>
    <x v="24"/>
    <x v="1611"/>
    <n v="79"/>
    <n v="129.38999999999999"/>
  </r>
  <r>
    <x v="34"/>
    <x v="25"/>
    <x v="1612"/>
    <n v="80.760000000000005"/>
    <n v="132.13999999999999"/>
  </r>
  <r>
    <x v="34"/>
    <x v="26"/>
    <x v="1613"/>
    <n v="84.62"/>
    <n v="135.04"/>
  </r>
  <r>
    <x v="34"/>
    <x v="27"/>
    <x v="1614"/>
    <n v="84.33"/>
    <n v="137.02000000000001"/>
  </r>
  <r>
    <x v="34"/>
    <x v="28"/>
    <x v="1615"/>
    <n v="86.14"/>
    <n v="139.46"/>
  </r>
  <r>
    <x v="34"/>
    <x v="29"/>
    <x v="1616"/>
    <n v="90.2"/>
    <n v="142.21"/>
  </r>
  <r>
    <x v="34"/>
    <x v="30"/>
    <x v="1617"/>
    <n v="92.1"/>
    <n v="144.94999999999999"/>
  </r>
  <r>
    <x v="34"/>
    <x v="31"/>
    <x v="1618"/>
    <n v="94.02"/>
    <n v="147.85"/>
  </r>
  <r>
    <x v="34"/>
    <x v="32"/>
    <x v="1619"/>
    <n v="95.96"/>
    <n v="149.99"/>
  </r>
  <r>
    <x v="34"/>
    <x v="33"/>
    <x v="1620"/>
    <n v="97.92"/>
    <n v="152.58000000000001"/>
  </r>
  <r>
    <x v="34"/>
    <x v="34"/>
    <x v="1621"/>
    <n v="102.37"/>
    <n v="155.47999999999999"/>
  </r>
  <r>
    <x v="34"/>
    <x v="35"/>
    <x v="1622"/>
    <n v="101.91"/>
    <n v="158.22999999999999"/>
  </r>
  <r>
    <x v="34"/>
    <x v="36"/>
    <x v="1623"/>
    <n v="106.5"/>
    <n v="160.06"/>
  </r>
  <r>
    <x v="34"/>
    <x v="37"/>
    <x v="1624"/>
    <n v="108.59"/>
    <n v="163.72"/>
  </r>
  <r>
    <x v="34"/>
    <x v="38"/>
    <x v="1625"/>
    <n v="110.72"/>
    <n v="166.47"/>
  </r>
  <r>
    <x v="34"/>
    <x v="39"/>
    <x v="1626"/>
    <n v="112.86"/>
    <n v="167.99"/>
  </r>
  <r>
    <x v="34"/>
    <x v="40"/>
    <x v="1627"/>
    <n v="115.03"/>
    <n v="172.42"/>
  </r>
  <r>
    <x v="34"/>
    <x v="41"/>
    <x v="1628"/>
    <n v="117.22"/>
    <n v="174.4"/>
  </r>
  <r>
    <x v="34"/>
    <x v="42"/>
    <x v="1629"/>
    <n v="119.43"/>
    <n v="176.99"/>
  </r>
  <r>
    <x v="34"/>
    <x v="43"/>
    <x v="1630"/>
    <n v="124.6"/>
    <n v="180.81"/>
  </r>
  <r>
    <x v="34"/>
    <x v="44"/>
    <x v="1631"/>
    <n v="126.92"/>
    <n v="182.1"/>
  </r>
  <r>
    <x v="34"/>
    <x v="45"/>
    <x v="1632"/>
    <n v="129.27000000000001"/>
    <n v="186.99"/>
  </r>
  <r>
    <x v="34"/>
    <x v="46"/>
    <x v="1633"/>
    <n v="131.63999999999999"/>
    <n v="188.51"/>
  </r>
  <r>
    <x v="34"/>
    <x v="47"/>
    <x v="1634"/>
    <n v="134.04"/>
    <n v="192.48"/>
  </r>
  <r>
    <x v="34"/>
    <x v="48"/>
    <x v="1635"/>
    <n v="136.46"/>
    <n v="194.92"/>
  </r>
  <r>
    <x v="35"/>
    <x v="0"/>
    <x v="918"/>
    <n v="39.35"/>
    <n v="79.540000000000006"/>
  </r>
  <r>
    <x v="35"/>
    <x v="1"/>
    <x v="1636"/>
    <n v="40.65"/>
    <n v="81.52"/>
  </r>
  <r>
    <x v="35"/>
    <x v="2"/>
    <x v="1637"/>
    <n v="41.97"/>
    <n v="83.66"/>
  </r>
  <r>
    <x v="35"/>
    <x v="3"/>
    <x v="1638"/>
    <n v="43.29"/>
    <n v="86.17"/>
  </r>
  <r>
    <x v="35"/>
    <x v="4"/>
    <x v="878"/>
    <n v="44.63"/>
    <n v="88.61"/>
  </r>
  <r>
    <x v="35"/>
    <x v="5"/>
    <x v="1639"/>
    <n v="47.28"/>
    <n v="90.37"/>
  </r>
  <r>
    <x v="35"/>
    <x v="6"/>
    <x v="1640"/>
    <n v="48.68"/>
    <n v="92.96"/>
  </r>
  <r>
    <x v="35"/>
    <x v="7"/>
    <x v="1327"/>
    <n v="50.09"/>
    <n v="94.64"/>
  </r>
  <r>
    <x v="35"/>
    <x v="8"/>
    <x v="1641"/>
    <n v="51.52"/>
    <n v="96.4"/>
  </r>
  <r>
    <x v="35"/>
    <x v="9"/>
    <x v="1642"/>
    <n v="52.97"/>
    <n v="98.76"/>
  </r>
  <r>
    <x v="35"/>
    <x v="10"/>
    <x v="1643"/>
    <n v="55.92"/>
    <n v="101.16"/>
  </r>
  <r>
    <x v="35"/>
    <x v="11"/>
    <x v="1644"/>
    <n v="57.43"/>
    <n v="103.61"/>
  </r>
  <r>
    <x v="35"/>
    <x v="12"/>
    <x v="1645"/>
    <n v="58.96"/>
    <n v="106.2"/>
  </r>
  <r>
    <x v="35"/>
    <x v="13"/>
    <x v="1333"/>
    <n v="60.5"/>
    <n v="108.95"/>
  </r>
  <r>
    <x v="35"/>
    <x v="14"/>
    <x v="1646"/>
    <n v="62.06"/>
    <n v="111.39"/>
  </r>
  <r>
    <x v="35"/>
    <x v="15"/>
    <x v="1647"/>
    <n v="65.34"/>
    <n v="113.83"/>
  </r>
  <r>
    <x v="35"/>
    <x v="16"/>
    <x v="982"/>
    <n v="66.97"/>
    <n v="115.35"/>
  </r>
  <r>
    <x v="35"/>
    <x v="17"/>
    <x v="1648"/>
    <n v="68.63"/>
    <n v="118.25"/>
  </r>
  <r>
    <x v="35"/>
    <x v="18"/>
    <x v="1649"/>
    <n v="70.3"/>
    <n v="121.15"/>
  </r>
  <r>
    <x v="35"/>
    <x v="19"/>
    <x v="1650"/>
    <n v="71.989999999999995"/>
    <n v="123.13"/>
  </r>
  <r>
    <x v="35"/>
    <x v="20"/>
    <x v="1651"/>
    <n v="73.69"/>
    <n v="126.03"/>
  </r>
  <r>
    <x v="35"/>
    <x v="21"/>
    <x v="1652"/>
    <n v="75.42"/>
    <n v="128.16999999999999"/>
  </r>
  <r>
    <x v="35"/>
    <x v="22"/>
    <x v="1653"/>
    <n v="79.17"/>
    <n v="130.61000000000001"/>
  </r>
  <r>
    <x v="35"/>
    <x v="23"/>
    <x v="1654"/>
    <n v="80.98"/>
    <n v="133.66"/>
  </r>
  <r>
    <x v="35"/>
    <x v="24"/>
    <x v="1655"/>
    <n v="82.81"/>
    <n v="135.34"/>
  </r>
  <r>
    <x v="35"/>
    <x v="25"/>
    <x v="1656"/>
    <n v="84.66"/>
    <n v="138.69999999999999"/>
  </r>
  <r>
    <x v="35"/>
    <x v="26"/>
    <x v="1657"/>
    <n v="86.53"/>
    <n v="140.68"/>
  </r>
  <r>
    <x v="35"/>
    <x v="27"/>
    <x v="1658"/>
    <n v="88.42"/>
    <n v="144.04"/>
  </r>
  <r>
    <x v="35"/>
    <x v="28"/>
    <x v="1659"/>
    <n v="92.63"/>
    <n v="146.16999999999999"/>
  </r>
  <r>
    <x v="35"/>
    <x v="29"/>
    <x v="1660"/>
    <n v="94.61"/>
    <n v="148.91999999999999"/>
  </r>
  <r>
    <x v="35"/>
    <x v="30"/>
    <x v="1661"/>
    <n v="96.62"/>
    <n v="151.97"/>
  </r>
  <r>
    <x v="35"/>
    <x v="31"/>
    <x v="1662"/>
    <n v="98.65"/>
    <n v="154.72"/>
  </r>
  <r>
    <x v="35"/>
    <x v="32"/>
    <x v="1663"/>
    <n v="100.71"/>
    <n v="157.01"/>
  </r>
  <r>
    <x v="35"/>
    <x v="33"/>
    <x v="1664"/>
    <n v="102.78"/>
    <n v="159.9"/>
  </r>
  <r>
    <x v="35"/>
    <x v="34"/>
    <x v="1665"/>
    <n v="107.48"/>
    <n v="163.57"/>
  </r>
  <r>
    <x v="35"/>
    <x v="35"/>
    <x v="1666"/>
    <n v="109.66"/>
    <n v="165.7"/>
  </r>
  <r>
    <x v="35"/>
    <x v="36"/>
    <x v="1667"/>
    <n v="111.86"/>
    <n v="167.99"/>
  </r>
  <r>
    <x v="35"/>
    <x v="37"/>
    <x v="1668"/>
    <n v="114.1"/>
    <n v="172.42"/>
  </r>
  <r>
    <x v="35"/>
    <x v="38"/>
    <x v="1669"/>
    <n v="116.35"/>
    <n v="174.4"/>
  </r>
  <r>
    <x v="35"/>
    <x v="39"/>
    <x v="1670"/>
    <n v="118.64"/>
    <n v="176.99"/>
  </r>
  <r>
    <x v="35"/>
    <x v="40"/>
    <x v="1671"/>
    <n v="120.95"/>
    <n v="181.42"/>
  </r>
  <r>
    <x v="35"/>
    <x v="41"/>
    <x v="1672"/>
    <n v="123.29"/>
    <n v="182.94"/>
  </r>
  <r>
    <x v="35"/>
    <x v="42"/>
    <x v="1673"/>
    <n v="125.66"/>
    <n v="187.29"/>
  </r>
  <r>
    <x v="35"/>
    <x v="43"/>
    <x v="1674"/>
    <n v="128.06"/>
    <n v="190.04"/>
  </r>
  <r>
    <x v="35"/>
    <x v="44"/>
    <x v="1675"/>
    <n v="130.47999999999999"/>
    <n v="192.78"/>
  </r>
  <r>
    <x v="35"/>
    <x v="45"/>
    <x v="1676"/>
    <n v="136.13999999999999"/>
    <n v="195.84"/>
  </r>
  <r>
    <x v="35"/>
    <x v="46"/>
    <x v="1677"/>
    <n v="138.68"/>
    <n v="198.89"/>
  </r>
  <r>
    <x v="35"/>
    <x v="47"/>
    <x v="1678"/>
    <n v="141.25"/>
    <n v="202.85"/>
  </r>
  <r>
    <x v="35"/>
    <x v="48"/>
    <x v="1679"/>
    <n v="143.86000000000001"/>
    <n v="205.91"/>
  </r>
  <r>
    <x v="36"/>
    <x v="0"/>
    <x v="1680"/>
    <n v="41.43"/>
    <n v="83.35"/>
  </r>
  <r>
    <x v="36"/>
    <x v="1"/>
    <x v="1681"/>
    <n v="42.78"/>
    <n v="85.41"/>
  </r>
  <r>
    <x v="36"/>
    <x v="2"/>
    <x v="1682"/>
    <n v="44.14"/>
    <n v="87.78"/>
  </r>
  <r>
    <x v="36"/>
    <x v="3"/>
    <x v="1683"/>
    <n v="45.52"/>
    <n v="90.29"/>
  </r>
  <r>
    <x v="36"/>
    <x v="4"/>
    <x v="837"/>
    <n v="46.91"/>
    <n v="92.73"/>
  </r>
  <r>
    <x v="36"/>
    <x v="5"/>
    <x v="1684"/>
    <n v="49.68"/>
    <n v="95.25"/>
  </r>
  <r>
    <x v="36"/>
    <x v="6"/>
    <x v="1685"/>
    <n v="51.14"/>
    <n v="97.46"/>
  </r>
  <r>
    <x v="36"/>
    <x v="7"/>
    <x v="1686"/>
    <n v="52.61"/>
    <n v="99.52"/>
  </r>
  <r>
    <x v="36"/>
    <x v="8"/>
    <x v="1687"/>
    <n v="54.1"/>
    <n v="101.35"/>
  </r>
  <r>
    <x v="36"/>
    <x v="9"/>
    <x v="1688"/>
    <n v="55.61"/>
    <n v="103.76"/>
  </r>
  <r>
    <x v="36"/>
    <x v="10"/>
    <x v="1689"/>
    <n v="58.69"/>
    <n v="106.35"/>
  </r>
  <r>
    <x v="36"/>
    <x v="11"/>
    <x v="1690"/>
    <n v="60.27"/>
    <n v="109.1"/>
  </r>
  <r>
    <x v="36"/>
    <x v="12"/>
    <x v="1691"/>
    <n v="61.87"/>
    <n v="111.84"/>
  </r>
  <r>
    <x v="36"/>
    <x v="13"/>
    <x v="1692"/>
    <n v="63.49"/>
    <n v="114.74"/>
  </r>
  <r>
    <x v="36"/>
    <x v="14"/>
    <x v="1693"/>
    <n v="66.86"/>
    <n v="116.42"/>
  </r>
  <r>
    <x v="36"/>
    <x v="15"/>
    <x v="1694"/>
    <n v="68.56"/>
    <n v="119.17"/>
  </r>
  <r>
    <x v="36"/>
    <x v="16"/>
    <x v="1695"/>
    <n v="70.27"/>
    <n v="121.76"/>
  </r>
  <r>
    <x v="36"/>
    <x v="17"/>
    <x v="1696"/>
    <n v="72.010000000000005"/>
    <n v="124.2"/>
  </r>
  <r>
    <x v="36"/>
    <x v="18"/>
    <x v="1697"/>
    <n v="73.77"/>
    <n v="127.1"/>
  </r>
  <r>
    <x v="36"/>
    <x v="19"/>
    <x v="1698"/>
    <n v="75.540000000000006"/>
    <n v="129.08000000000001"/>
  </r>
  <r>
    <x v="36"/>
    <x v="20"/>
    <x v="1699"/>
    <n v="77.34"/>
    <n v="132.13999999999999"/>
  </r>
  <r>
    <x v="36"/>
    <x v="21"/>
    <x v="1700"/>
    <n v="81.209999999999994"/>
    <n v="135.04"/>
  </r>
  <r>
    <x v="36"/>
    <x v="22"/>
    <x v="1701"/>
    <n v="83.1"/>
    <n v="137.02000000000001"/>
  </r>
  <r>
    <x v="36"/>
    <x v="23"/>
    <x v="1702"/>
    <n v="85.01"/>
    <n v="140.38"/>
  </r>
  <r>
    <x v="36"/>
    <x v="24"/>
    <x v="1703"/>
    <n v="86.95"/>
    <n v="142.66"/>
  </r>
  <r>
    <x v="36"/>
    <x v="25"/>
    <x v="1704"/>
    <n v="88.9"/>
    <n v="145.41"/>
  </r>
  <r>
    <x v="36"/>
    <x v="26"/>
    <x v="1705"/>
    <n v="93.19"/>
    <n v="148.16"/>
  </r>
  <r>
    <x v="36"/>
    <x v="27"/>
    <x v="1706"/>
    <n v="95.24"/>
    <n v="151.66999999999999"/>
  </r>
  <r>
    <x v="36"/>
    <x v="28"/>
    <x v="1707"/>
    <n v="94.92"/>
    <n v="153.94999999999999"/>
  </r>
  <r>
    <x v="36"/>
    <x v="29"/>
    <x v="1708"/>
    <n v="99.43"/>
    <n v="156.55000000000001"/>
  </r>
  <r>
    <x v="36"/>
    <x v="30"/>
    <x v="1709"/>
    <n v="101.57"/>
    <n v="159.75"/>
  </r>
  <r>
    <x v="36"/>
    <x v="31"/>
    <x v="1710"/>
    <n v="103.73"/>
    <n v="163.11000000000001"/>
  </r>
  <r>
    <x v="36"/>
    <x v="32"/>
    <x v="1711"/>
    <n v="105.92"/>
    <n v="165.24"/>
  </r>
  <r>
    <x v="36"/>
    <x v="33"/>
    <x v="1712"/>
    <n v="110.8"/>
    <n v="167.99"/>
  </r>
  <r>
    <x v="36"/>
    <x v="34"/>
    <x v="1713"/>
    <n v="110.38"/>
    <n v="172.42"/>
  </r>
  <r>
    <x v="36"/>
    <x v="35"/>
    <x v="1714"/>
    <n v="115.43"/>
    <n v="174.4"/>
  </r>
  <r>
    <x v="36"/>
    <x v="36"/>
    <x v="1715"/>
    <n v="117.79"/>
    <n v="176.99"/>
  </r>
  <r>
    <x v="36"/>
    <x v="37"/>
    <x v="1584"/>
    <n v="120.18"/>
    <n v="181.87"/>
  </r>
  <r>
    <x v="36"/>
    <x v="38"/>
    <x v="1716"/>
    <n v="122.6"/>
    <n v="183.1"/>
  </r>
  <r>
    <x v="36"/>
    <x v="39"/>
    <x v="1717"/>
    <n v="125.05"/>
    <n v="187.29"/>
  </r>
  <r>
    <x v="36"/>
    <x v="40"/>
    <x v="1718"/>
    <n v="127.53"/>
    <n v="190.04"/>
  </r>
  <r>
    <x v="36"/>
    <x v="41"/>
    <x v="1719"/>
    <n v="130.05000000000001"/>
    <n v="193.09"/>
  </r>
  <r>
    <x v="36"/>
    <x v="42"/>
    <x v="1720"/>
    <n v="135.79"/>
    <n v="197.67"/>
  </r>
  <r>
    <x v="36"/>
    <x v="43"/>
    <x v="1721"/>
    <n v="138.43"/>
    <n v="200.41"/>
  </r>
  <r>
    <x v="36"/>
    <x v="44"/>
    <x v="1722"/>
    <n v="141.11000000000001"/>
    <n v="203.46"/>
  </r>
  <r>
    <x v="36"/>
    <x v="45"/>
    <x v="1723"/>
    <n v="143.82"/>
    <n v="206.21"/>
  </r>
  <r>
    <x v="36"/>
    <x v="46"/>
    <x v="1724"/>
    <n v="146.57"/>
    <n v="210.18"/>
  </r>
  <r>
    <x v="36"/>
    <x v="47"/>
    <x v="1725"/>
    <n v="149.35"/>
    <n v="213.84"/>
  </r>
  <r>
    <x v="36"/>
    <x v="48"/>
    <x v="1726"/>
    <n v="152.16"/>
    <n v="217.5"/>
  </r>
  <r>
    <x v="37"/>
    <x v="0"/>
    <x v="1727"/>
    <n v="43.64"/>
    <n v="87.39"/>
  </r>
  <r>
    <x v="37"/>
    <x v="1"/>
    <x v="1728"/>
    <n v="45.04"/>
    <n v="89.61"/>
  </r>
  <r>
    <x v="37"/>
    <x v="2"/>
    <x v="1729"/>
    <n v="46.46"/>
    <n v="91.97"/>
  </r>
  <r>
    <x v="37"/>
    <x v="3"/>
    <x v="838"/>
    <n v="47.89"/>
    <n v="95.56"/>
  </r>
  <r>
    <x v="37"/>
    <x v="4"/>
    <x v="1730"/>
    <n v="50.73"/>
    <n v="98.3"/>
  </r>
  <r>
    <x v="37"/>
    <x v="5"/>
    <x v="1731"/>
    <n v="52.24"/>
    <n v="100.13"/>
  </r>
  <r>
    <x v="37"/>
    <x v="6"/>
    <x v="754"/>
    <n v="53.76"/>
    <n v="102.58"/>
  </r>
  <r>
    <x v="37"/>
    <x v="7"/>
    <x v="1732"/>
    <n v="55.3"/>
    <n v="104.52"/>
  </r>
  <r>
    <x v="37"/>
    <x v="8"/>
    <x v="976"/>
    <n v="56.86"/>
    <n v="106.96"/>
  </r>
  <r>
    <x v="37"/>
    <x v="9"/>
    <x v="1733"/>
    <n v="60.04"/>
    <n v="109.4"/>
  </r>
  <r>
    <x v="37"/>
    <x v="10"/>
    <x v="1375"/>
    <n v="61.67"/>
    <n v="112.15"/>
  </r>
  <r>
    <x v="37"/>
    <x v="11"/>
    <x v="1734"/>
    <n v="63.33"/>
    <n v="114.9"/>
  </r>
  <r>
    <x v="37"/>
    <x v="12"/>
    <x v="1735"/>
    <n v="65.010000000000005"/>
    <n v="117.49"/>
  </r>
  <r>
    <x v="37"/>
    <x v="13"/>
    <x v="1736"/>
    <n v="66.709999999999994"/>
    <n v="120.24"/>
  </r>
  <r>
    <x v="37"/>
    <x v="14"/>
    <x v="1737"/>
    <n v="70.25"/>
    <n v="121.91"/>
  </r>
  <r>
    <x v="37"/>
    <x v="15"/>
    <x v="1738"/>
    <n v="72.03"/>
    <n v="124.97"/>
  </r>
  <r>
    <x v="37"/>
    <x v="16"/>
    <x v="1739"/>
    <n v="73.84"/>
    <n v="127.56"/>
  </r>
  <r>
    <x v="37"/>
    <x v="17"/>
    <x v="1740"/>
    <n v="75.67"/>
    <n v="130.61000000000001"/>
  </r>
  <r>
    <x v="37"/>
    <x v="18"/>
    <x v="1741"/>
    <n v="77.52"/>
    <n v="133.66"/>
  </r>
  <r>
    <x v="37"/>
    <x v="19"/>
    <x v="1742"/>
    <n v="79.400000000000006"/>
    <n v="135.34"/>
  </r>
  <r>
    <x v="37"/>
    <x v="20"/>
    <x v="1743"/>
    <n v="83.41"/>
    <n v="138.69999999999999"/>
  </r>
  <r>
    <x v="37"/>
    <x v="21"/>
    <x v="1744"/>
    <n v="83.23"/>
    <n v="142.05000000000001"/>
  </r>
  <r>
    <x v="37"/>
    <x v="22"/>
    <x v="1745"/>
    <n v="87.39"/>
    <n v="144.19"/>
  </r>
  <r>
    <x v="37"/>
    <x v="23"/>
    <x v="1746"/>
    <n v="89.42"/>
    <n v="147.85"/>
  </r>
  <r>
    <x v="37"/>
    <x v="24"/>
    <x v="1747"/>
    <n v="91.47"/>
    <n v="149.99"/>
  </r>
  <r>
    <x v="37"/>
    <x v="25"/>
    <x v="1748"/>
    <n v="93.55"/>
    <n v="152.58000000000001"/>
  </r>
  <r>
    <x v="37"/>
    <x v="26"/>
    <x v="1749"/>
    <n v="95.66"/>
    <n v="155.94"/>
  </r>
  <r>
    <x v="37"/>
    <x v="27"/>
    <x v="1750"/>
    <n v="97.8"/>
    <n v="159.44999999999999"/>
  </r>
  <r>
    <x v="37"/>
    <x v="28"/>
    <x v="1751"/>
    <n v="102.5"/>
    <n v="162.65"/>
  </r>
  <r>
    <x v="37"/>
    <x v="29"/>
    <x v="1752"/>
    <n v="104.75"/>
    <n v="164.63"/>
  </r>
  <r>
    <x v="37"/>
    <x v="30"/>
    <x v="1753"/>
    <n v="107.03"/>
    <n v="167.99"/>
  </r>
  <r>
    <x v="37"/>
    <x v="31"/>
    <x v="1754"/>
    <n v="109.34"/>
    <n v="172.42"/>
  </r>
  <r>
    <x v="37"/>
    <x v="32"/>
    <x v="1755"/>
    <n v="111.69"/>
    <n v="174.4"/>
  </r>
  <r>
    <x v="37"/>
    <x v="33"/>
    <x v="1756"/>
    <n v="114.06"/>
    <n v="176.99"/>
  </r>
  <r>
    <x v="37"/>
    <x v="34"/>
    <x v="1757"/>
    <n v="116.48"/>
    <n v="181.87"/>
  </r>
  <r>
    <x v="37"/>
    <x v="35"/>
    <x v="1758"/>
    <n v="118.92"/>
    <n v="184.16"/>
  </r>
  <r>
    <x v="37"/>
    <x v="36"/>
    <x v="1759"/>
    <n v="124.4"/>
    <n v="187.29"/>
  </r>
  <r>
    <x v="37"/>
    <x v="37"/>
    <x v="1760"/>
    <n v="126.97"/>
    <n v="191.87"/>
  </r>
  <r>
    <x v="37"/>
    <x v="38"/>
    <x v="1761"/>
    <n v="129.58000000000001"/>
    <n v="194"/>
  </r>
  <r>
    <x v="37"/>
    <x v="39"/>
    <x v="1762"/>
    <n v="132.22999999999999"/>
    <n v="197.97"/>
  </r>
  <r>
    <x v="37"/>
    <x v="40"/>
    <x v="1763"/>
    <n v="134.91"/>
    <n v="200.41"/>
  </r>
  <r>
    <x v="37"/>
    <x v="41"/>
    <x v="1764"/>
    <n v="137.63999999999999"/>
    <n v="205.29"/>
  </r>
  <r>
    <x v="37"/>
    <x v="42"/>
    <x v="1765"/>
    <n v="140.4"/>
    <n v="209.26"/>
  </r>
  <r>
    <x v="37"/>
    <x v="43"/>
    <x v="1766"/>
    <n v="146.65"/>
    <n v="212.31"/>
  </r>
  <r>
    <x v="37"/>
    <x v="44"/>
    <x v="1767"/>
    <n v="149.55000000000001"/>
    <n v="215.67"/>
  </r>
  <r>
    <x v="37"/>
    <x v="45"/>
    <x v="1768"/>
    <n v="152.5"/>
    <n v="219.33"/>
  </r>
  <r>
    <x v="37"/>
    <x v="46"/>
    <x v="1769"/>
    <n v="155.49"/>
    <n v="222.69"/>
  </r>
  <r>
    <x v="37"/>
    <x v="47"/>
    <x v="1770"/>
    <n v="158.52000000000001"/>
    <n v="226.96"/>
  </r>
  <r>
    <x v="37"/>
    <x v="48"/>
    <x v="1771"/>
    <n v="161.59"/>
    <n v="229.71"/>
  </r>
  <r>
    <x v="38"/>
    <x v="0"/>
    <x v="1772"/>
    <n v="45.99"/>
    <n v="91.67"/>
  </r>
  <r>
    <x v="38"/>
    <x v="1"/>
    <x v="1773"/>
    <n v="47.45"/>
    <n v="96.17"/>
  </r>
  <r>
    <x v="38"/>
    <x v="2"/>
    <x v="1774"/>
    <n v="48.93"/>
    <n v="98.53"/>
  </r>
  <r>
    <x v="38"/>
    <x v="3"/>
    <x v="1775"/>
    <n v="51.85"/>
    <n v="100.97"/>
  </r>
  <r>
    <x v="38"/>
    <x v="4"/>
    <x v="1776"/>
    <n v="53.4"/>
    <n v="102.88"/>
  </r>
  <r>
    <x v="38"/>
    <x v="5"/>
    <x v="1777"/>
    <n v="54.98"/>
    <n v="105.74"/>
  </r>
  <r>
    <x v="38"/>
    <x v="6"/>
    <x v="1778"/>
    <n v="56.57"/>
    <n v="107.72"/>
  </r>
  <r>
    <x v="38"/>
    <x v="7"/>
    <x v="1779"/>
    <n v="58.19"/>
    <n v="110.32"/>
  </r>
  <r>
    <x v="38"/>
    <x v="8"/>
    <x v="1780"/>
    <n v="59.82"/>
    <n v="112.76"/>
  </r>
  <r>
    <x v="38"/>
    <x v="9"/>
    <x v="1781"/>
    <n v="63.16"/>
    <n v="115.35"/>
  </r>
  <r>
    <x v="38"/>
    <x v="10"/>
    <x v="1782"/>
    <n v="64.89"/>
    <n v="118.25"/>
  </r>
  <r>
    <x v="38"/>
    <x v="11"/>
    <x v="1783"/>
    <n v="66.63"/>
    <n v="121"/>
  </r>
  <r>
    <x v="38"/>
    <x v="12"/>
    <x v="1784"/>
    <n v="68.400000000000006"/>
    <n v="123.13"/>
  </r>
  <r>
    <x v="38"/>
    <x v="13"/>
    <x v="1785"/>
    <n v="70.19"/>
    <n v="126.03"/>
  </r>
  <r>
    <x v="38"/>
    <x v="14"/>
    <x v="1786"/>
    <n v="73.92"/>
    <n v="128.93"/>
  </r>
  <r>
    <x v="38"/>
    <x v="15"/>
    <x v="1787"/>
    <n v="75.81"/>
    <n v="132.13999999999999"/>
  </r>
  <r>
    <x v="38"/>
    <x v="16"/>
    <x v="1788"/>
    <n v="77.72"/>
    <n v="135.04"/>
  </r>
  <r>
    <x v="38"/>
    <x v="17"/>
    <x v="1789"/>
    <n v="79.66"/>
    <n v="137.02000000000001"/>
  </r>
  <r>
    <x v="38"/>
    <x v="18"/>
    <x v="1790"/>
    <n v="81.63"/>
    <n v="140.38"/>
  </r>
  <r>
    <x v="38"/>
    <x v="19"/>
    <x v="1791"/>
    <n v="83.62"/>
    <n v="142.97"/>
  </r>
  <r>
    <x v="38"/>
    <x v="20"/>
    <x v="1792"/>
    <n v="85.64"/>
    <n v="146.16999999999999"/>
  </r>
  <r>
    <x v="38"/>
    <x v="21"/>
    <x v="1793"/>
    <n v="89.97"/>
    <n v="148.91999999999999"/>
  </r>
  <r>
    <x v="38"/>
    <x v="22"/>
    <x v="1794"/>
    <n v="92.1"/>
    <n v="152.28"/>
  </r>
  <r>
    <x v="38"/>
    <x v="23"/>
    <x v="1795"/>
    <n v="94.26"/>
    <n v="155.47999999999999"/>
  </r>
  <r>
    <x v="38"/>
    <x v="24"/>
    <x v="1796"/>
    <n v="96.46"/>
    <n v="158.68"/>
  </r>
  <r>
    <x v="38"/>
    <x v="25"/>
    <x v="1797"/>
    <n v="98.68"/>
    <n v="161.28"/>
  </r>
  <r>
    <x v="38"/>
    <x v="26"/>
    <x v="1798"/>
    <n v="103.5"/>
    <n v="163.87"/>
  </r>
  <r>
    <x v="38"/>
    <x v="27"/>
    <x v="1799"/>
    <n v="105.85"/>
    <n v="167.99"/>
  </r>
  <r>
    <x v="38"/>
    <x v="28"/>
    <x v="1800"/>
    <n v="105.56"/>
    <n v="172.42"/>
  </r>
  <r>
    <x v="38"/>
    <x v="29"/>
    <x v="1801"/>
    <n v="110.65"/>
    <n v="174.4"/>
  </r>
  <r>
    <x v="38"/>
    <x v="30"/>
    <x v="1582"/>
    <n v="113.11"/>
    <n v="176.99"/>
  </r>
  <r>
    <x v="38"/>
    <x v="31"/>
    <x v="1802"/>
    <n v="115.6"/>
    <n v="181.87"/>
  </r>
  <r>
    <x v="38"/>
    <x v="32"/>
    <x v="1803"/>
    <n v="118.14"/>
    <n v="185.38"/>
  </r>
  <r>
    <x v="38"/>
    <x v="33"/>
    <x v="1804"/>
    <n v="120.71"/>
    <n v="187.29"/>
  </r>
  <r>
    <x v="38"/>
    <x v="34"/>
    <x v="1805"/>
    <n v="123.32"/>
    <n v="192.17"/>
  </r>
  <r>
    <x v="38"/>
    <x v="35"/>
    <x v="1806"/>
    <n v="125.96"/>
    <n v="194.92"/>
  </r>
  <r>
    <x v="38"/>
    <x v="36"/>
    <x v="1807"/>
    <n v="131.83000000000001"/>
    <n v="198.89"/>
  </r>
  <r>
    <x v="38"/>
    <x v="37"/>
    <x v="1808"/>
    <n v="134.63"/>
    <n v="203.46"/>
  </r>
  <r>
    <x v="38"/>
    <x v="38"/>
    <x v="1809"/>
    <n v="137.47"/>
    <n v="206.21"/>
  </r>
  <r>
    <x v="38"/>
    <x v="39"/>
    <x v="1810"/>
    <n v="140.35"/>
    <n v="209.26"/>
  </r>
  <r>
    <x v="38"/>
    <x v="40"/>
    <x v="1811"/>
    <n v="143.28"/>
    <n v="213.84"/>
  </r>
  <r>
    <x v="38"/>
    <x v="41"/>
    <x v="1812"/>
    <n v="146.26"/>
    <n v="218.11"/>
  </r>
  <r>
    <x v="38"/>
    <x v="42"/>
    <x v="1813"/>
    <n v="149.28"/>
    <n v="221.77"/>
  </r>
  <r>
    <x v="38"/>
    <x v="43"/>
    <x v="1814"/>
    <n v="152.34"/>
    <n v="226.35"/>
  </r>
  <r>
    <x v="38"/>
    <x v="44"/>
    <x v="1815"/>
    <n v="159.19999999999999"/>
    <n v="229.71"/>
  </r>
  <r>
    <x v="38"/>
    <x v="45"/>
    <x v="1816"/>
    <n v="162.44"/>
    <n v="233.98"/>
  </r>
  <r>
    <x v="38"/>
    <x v="46"/>
    <x v="1817"/>
    <n v="165.72"/>
    <n v="237.95"/>
  </r>
  <r>
    <x v="38"/>
    <x v="47"/>
    <x v="1818"/>
    <n v="169.06"/>
    <n v="243.13"/>
  </r>
  <r>
    <x v="38"/>
    <x v="48"/>
    <x v="1819"/>
    <n v="172.44"/>
    <n v="245.88"/>
  </r>
  <r>
    <x v="39"/>
    <x v="0"/>
    <x v="1820"/>
    <n v="48.5"/>
    <n v="98.53"/>
  </r>
  <r>
    <x v="39"/>
    <x v="1"/>
    <x v="1821"/>
    <n v="50.03"/>
    <n v="101.05"/>
  </r>
  <r>
    <x v="39"/>
    <x v="2"/>
    <x v="1822"/>
    <n v="53.03"/>
    <n v="103.57"/>
  </r>
  <r>
    <x v="39"/>
    <x v="3"/>
    <x v="1823"/>
    <n v="54.64"/>
    <n v="106.2"/>
  </r>
  <r>
    <x v="39"/>
    <x v="4"/>
    <x v="1824"/>
    <n v="56.28"/>
    <n v="108.79"/>
  </r>
  <r>
    <x v="39"/>
    <x v="5"/>
    <x v="1825"/>
    <n v="57.93"/>
    <n v="111.39"/>
  </r>
  <r>
    <x v="39"/>
    <x v="6"/>
    <x v="1826"/>
    <n v="59.61"/>
    <n v="113.83"/>
  </r>
  <r>
    <x v="39"/>
    <x v="7"/>
    <x v="1827"/>
    <n v="61.31"/>
    <n v="115.51"/>
  </r>
  <r>
    <x v="39"/>
    <x v="8"/>
    <x v="1828"/>
    <n v="63.03"/>
    <n v="119.17"/>
  </r>
  <r>
    <x v="39"/>
    <x v="9"/>
    <x v="1829"/>
    <n v="66.55"/>
    <n v="121.61"/>
  </r>
  <r>
    <x v="39"/>
    <x v="10"/>
    <x v="1830"/>
    <n v="68.37"/>
    <n v="124.2"/>
  </r>
  <r>
    <x v="39"/>
    <x v="11"/>
    <x v="1831"/>
    <n v="70.209999999999994"/>
    <n v="127.56"/>
  </r>
  <r>
    <x v="39"/>
    <x v="12"/>
    <x v="1832"/>
    <n v="72.08"/>
    <n v="130.61000000000001"/>
  </r>
  <r>
    <x v="39"/>
    <x v="13"/>
    <x v="1254"/>
    <n v="73.98"/>
    <n v="133.66"/>
  </r>
  <r>
    <x v="39"/>
    <x v="14"/>
    <x v="1833"/>
    <n v="75.91"/>
    <n v="135.34"/>
  </r>
  <r>
    <x v="39"/>
    <x v="15"/>
    <x v="1834"/>
    <n v="77.86"/>
    <n v="138.69999999999999"/>
  </r>
  <r>
    <x v="39"/>
    <x v="16"/>
    <x v="1835"/>
    <n v="81.97"/>
    <n v="142.21"/>
  </r>
  <r>
    <x v="39"/>
    <x v="17"/>
    <x v="1836"/>
    <n v="84.04"/>
    <n v="145.41"/>
  </r>
  <r>
    <x v="39"/>
    <x v="18"/>
    <x v="1837"/>
    <n v="86.14"/>
    <n v="148.16"/>
  </r>
  <r>
    <x v="39"/>
    <x v="19"/>
    <x v="1838"/>
    <n v="88.26"/>
    <n v="151.66999999999999"/>
  </r>
  <r>
    <x v="39"/>
    <x v="20"/>
    <x v="1839"/>
    <n v="92.77"/>
    <n v="154.72"/>
  </r>
  <r>
    <x v="39"/>
    <x v="21"/>
    <x v="1840"/>
    <n v="95.03"/>
    <n v="158.22999999999999"/>
  </r>
  <r>
    <x v="39"/>
    <x v="22"/>
    <x v="1841"/>
    <n v="94.85"/>
    <n v="160.66999999999999"/>
  </r>
  <r>
    <x v="39"/>
    <x v="23"/>
    <x v="1842"/>
    <n v="99.64"/>
    <n v="163.72"/>
  </r>
  <r>
    <x v="39"/>
    <x v="24"/>
    <x v="1843"/>
    <n v="102"/>
    <n v="167.99"/>
  </r>
  <r>
    <x v="39"/>
    <x v="25"/>
    <x v="1844"/>
    <n v="104.4"/>
    <n v="172.42"/>
  </r>
  <r>
    <x v="39"/>
    <x v="26"/>
    <x v="1845"/>
    <n v="106.84"/>
    <n v="174.4"/>
  </r>
  <r>
    <x v="39"/>
    <x v="27"/>
    <x v="1846"/>
    <n v="109.32"/>
    <n v="176.99"/>
  </r>
  <r>
    <x v="39"/>
    <x v="28"/>
    <x v="1847"/>
    <n v="114.67"/>
    <n v="181.87"/>
  </r>
  <r>
    <x v="39"/>
    <x v="29"/>
    <x v="1848"/>
    <n v="117.29"/>
    <n v="185.54"/>
  </r>
  <r>
    <x v="39"/>
    <x v="30"/>
    <x v="1849"/>
    <n v="119.96"/>
    <n v="187.83"/>
  </r>
  <r>
    <x v="39"/>
    <x v="31"/>
    <x v="1850"/>
    <n v="122.67"/>
    <n v="192.78"/>
  </r>
  <r>
    <x v="39"/>
    <x v="32"/>
    <x v="1851"/>
    <n v="125.43"/>
    <n v="196.75"/>
  </r>
  <r>
    <x v="39"/>
    <x v="33"/>
    <x v="1852"/>
    <n v="128.22999999999999"/>
    <n v="200.41"/>
  </r>
  <r>
    <x v="39"/>
    <x v="34"/>
    <x v="1853"/>
    <n v="131.08000000000001"/>
    <n v="203.77"/>
  </r>
  <r>
    <x v="39"/>
    <x v="35"/>
    <x v="1854"/>
    <n v="133.97999999999999"/>
    <n v="208.04"/>
  </r>
  <r>
    <x v="39"/>
    <x v="36"/>
    <x v="1855"/>
    <n v="140.31"/>
    <n v="212.31"/>
  </r>
  <r>
    <x v="39"/>
    <x v="37"/>
    <x v="1856"/>
    <n v="143.38"/>
    <n v="215.67"/>
  </r>
  <r>
    <x v="39"/>
    <x v="38"/>
    <x v="1857"/>
    <n v="146.5"/>
    <n v="219.33"/>
  </r>
  <r>
    <x v="39"/>
    <x v="39"/>
    <x v="1858"/>
    <n v="149.68"/>
    <n v="223.6"/>
  </r>
  <r>
    <x v="39"/>
    <x v="40"/>
    <x v="1859"/>
    <n v="152.91"/>
    <n v="228.49"/>
  </r>
  <r>
    <x v="39"/>
    <x v="41"/>
    <x v="1860"/>
    <n v="156.19"/>
    <n v="233.67"/>
  </r>
  <r>
    <x v="39"/>
    <x v="42"/>
    <x v="1861"/>
    <n v="159.53"/>
    <n v="236.11"/>
  </r>
  <r>
    <x v="39"/>
    <x v="43"/>
    <x v="1862"/>
    <n v="166.85"/>
    <n v="242.52"/>
  </r>
  <r>
    <x v="39"/>
    <x v="44"/>
    <x v="1863"/>
    <n v="170.38"/>
    <n v="244.96"/>
  </r>
  <r>
    <x v="39"/>
    <x v="45"/>
    <x v="1864"/>
    <n v="173.97"/>
    <n v="251.37"/>
  </r>
  <r>
    <x v="39"/>
    <x v="46"/>
    <x v="1865"/>
    <n v="177.62"/>
    <n v="254.12"/>
  </r>
  <r>
    <x v="39"/>
    <x v="47"/>
    <x v="1866"/>
    <n v="181.33"/>
    <n v="260.52999999999997"/>
  </r>
  <r>
    <x v="39"/>
    <x v="48"/>
    <x v="1867"/>
    <n v="185.1"/>
    <n v="264.49"/>
  </r>
  <r>
    <x v="40"/>
    <x v="0"/>
    <x v="1868"/>
    <n v="51.2"/>
    <n v="103.57"/>
  </r>
  <r>
    <x v="40"/>
    <x v="1"/>
    <x v="1869"/>
    <n v="52.8"/>
    <n v="106.24"/>
  </r>
  <r>
    <x v="40"/>
    <x v="2"/>
    <x v="1870"/>
    <n v="55.96"/>
    <n v="108.95"/>
  </r>
  <r>
    <x v="40"/>
    <x v="3"/>
    <x v="1871"/>
    <n v="57.66"/>
    <n v="111.69"/>
  </r>
  <r>
    <x v="40"/>
    <x v="4"/>
    <x v="1872"/>
    <n v="59.38"/>
    <n v="114.59"/>
  </r>
  <r>
    <x v="40"/>
    <x v="5"/>
    <x v="1873"/>
    <n v="61.13"/>
    <n v="117.18"/>
  </r>
  <r>
    <x v="40"/>
    <x v="6"/>
    <x v="1292"/>
    <n v="62.9"/>
    <n v="120.24"/>
  </r>
  <r>
    <x v="40"/>
    <x v="7"/>
    <x v="1874"/>
    <n v="66.47"/>
    <n v="123.13"/>
  </r>
  <r>
    <x v="40"/>
    <x v="8"/>
    <x v="1875"/>
    <n v="66.52"/>
    <n v="125.42"/>
  </r>
  <r>
    <x v="40"/>
    <x v="9"/>
    <x v="1876"/>
    <n v="70.239999999999995"/>
    <n v="128.93"/>
  </r>
  <r>
    <x v="40"/>
    <x v="10"/>
    <x v="1877"/>
    <n v="72.17"/>
    <n v="132.13999999999999"/>
  </r>
  <r>
    <x v="40"/>
    <x v="11"/>
    <x v="1878"/>
    <n v="74.13"/>
    <n v="135.04"/>
  </r>
  <r>
    <x v="40"/>
    <x v="12"/>
    <x v="1879"/>
    <n v="76.13"/>
    <n v="137.02000000000001"/>
  </r>
  <r>
    <x v="40"/>
    <x v="13"/>
    <x v="1880"/>
    <n v="78.150000000000006"/>
    <n v="140.38"/>
  </r>
  <r>
    <x v="40"/>
    <x v="14"/>
    <x v="1881"/>
    <n v="80.2"/>
    <n v="144.04"/>
  </r>
  <r>
    <x v="40"/>
    <x v="15"/>
    <x v="1882"/>
    <n v="84.49"/>
    <n v="147.85"/>
  </r>
  <r>
    <x v="40"/>
    <x v="16"/>
    <x v="1883"/>
    <n v="86.67"/>
    <n v="149.99"/>
  </r>
  <r>
    <x v="40"/>
    <x v="17"/>
    <x v="1884"/>
    <n v="88.88"/>
    <n v="153.94999999999999"/>
  </r>
  <r>
    <x v="40"/>
    <x v="18"/>
    <x v="1885"/>
    <n v="91.14"/>
    <n v="156.55000000000001"/>
  </r>
  <r>
    <x v="40"/>
    <x v="19"/>
    <x v="1886"/>
    <n v="95.86"/>
    <n v="159.9"/>
  </r>
  <r>
    <x v="40"/>
    <x v="20"/>
    <x v="1887"/>
    <n v="95.76"/>
    <n v="163.72"/>
  </r>
  <r>
    <x v="40"/>
    <x v="21"/>
    <x v="1888"/>
    <n v="98.13"/>
    <n v="167.99"/>
  </r>
  <r>
    <x v="40"/>
    <x v="22"/>
    <x v="1889"/>
    <n v="103.15"/>
    <n v="172.42"/>
  </r>
  <r>
    <x v="40"/>
    <x v="23"/>
    <x v="1890"/>
    <n v="105.67"/>
    <n v="174.4"/>
  </r>
  <r>
    <x v="40"/>
    <x v="24"/>
    <x v="1891"/>
    <n v="108.24"/>
    <n v="176.99"/>
  </r>
  <r>
    <x v="40"/>
    <x v="25"/>
    <x v="1892"/>
    <n v="110.84"/>
    <n v="181.87"/>
  </r>
  <r>
    <x v="40"/>
    <x v="26"/>
    <x v="1893"/>
    <n v="113.5"/>
    <n v="186.91"/>
  </r>
  <r>
    <x v="40"/>
    <x v="27"/>
    <x v="1894"/>
    <n v="119.15"/>
    <n v="189.96"/>
  </r>
  <r>
    <x v="40"/>
    <x v="28"/>
    <x v="1895"/>
    <n v="118.96"/>
    <n v="193.09"/>
  </r>
  <r>
    <x v="40"/>
    <x v="29"/>
    <x v="1896"/>
    <n v="124.84"/>
    <n v="197.67"/>
  </r>
  <r>
    <x v="40"/>
    <x v="30"/>
    <x v="1897"/>
    <n v="127.77"/>
    <n v="200.41"/>
  </r>
  <r>
    <x v="40"/>
    <x v="31"/>
    <x v="1898"/>
    <n v="130.75"/>
    <n v="205.91"/>
  </r>
  <r>
    <x v="40"/>
    <x v="32"/>
    <x v="1899"/>
    <n v="133.79"/>
    <n v="209.26"/>
  </r>
  <r>
    <x v="40"/>
    <x v="33"/>
    <x v="1900"/>
    <n v="136.88"/>
    <n v="213.84"/>
  </r>
  <r>
    <x v="40"/>
    <x v="34"/>
    <x v="1901"/>
    <n v="140.03"/>
    <n v="219.33"/>
  </r>
  <r>
    <x v="40"/>
    <x v="35"/>
    <x v="1902"/>
    <n v="143.24"/>
    <n v="222.38"/>
  </r>
  <r>
    <x v="40"/>
    <x v="36"/>
    <x v="1903"/>
    <n v="146.5"/>
    <n v="226.96"/>
  </r>
  <r>
    <x v="40"/>
    <x v="37"/>
    <x v="1904"/>
    <n v="153.53"/>
    <n v="230.93"/>
  </r>
  <r>
    <x v="40"/>
    <x v="38"/>
    <x v="1905"/>
    <n v="157.01"/>
    <n v="235.5"/>
  </r>
  <r>
    <x v="40"/>
    <x v="39"/>
    <x v="1906"/>
    <n v="160.55000000000001"/>
    <n v="242.22"/>
  </r>
  <r>
    <x v="40"/>
    <x v="40"/>
    <x v="1907"/>
    <n v="164.15"/>
    <n v="244.05"/>
  </r>
  <r>
    <x v="40"/>
    <x v="41"/>
    <x v="1908"/>
    <n v="167.82"/>
    <n v="251.37"/>
  </r>
  <r>
    <x v="40"/>
    <x v="42"/>
    <x v="1909"/>
    <n v="175.69"/>
    <n v="254.12"/>
  </r>
  <r>
    <x v="40"/>
    <x v="43"/>
    <x v="1910"/>
    <n v="175.36"/>
    <n v="260.52999999999997"/>
  </r>
  <r>
    <x v="40"/>
    <x v="44"/>
    <x v="1911"/>
    <n v="183.56"/>
    <n v="264.49"/>
  </r>
  <r>
    <x v="40"/>
    <x v="45"/>
    <x v="1912"/>
    <n v="187.6"/>
    <n v="270.29000000000002"/>
  </r>
  <r>
    <x v="40"/>
    <x v="46"/>
    <x v="1913"/>
    <n v="191.71"/>
    <n v="274.87"/>
  </r>
  <r>
    <x v="40"/>
    <x v="47"/>
    <x v="1914"/>
    <n v="195.89"/>
    <n v="280.97000000000003"/>
  </r>
  <r>
    <x v="40"/>
    <x v="48"/>
    <x v="1915"/>
    <n v="200.15"/>
    <n v="285.55"/>
  </r>
  <r>
    <x v="41"/>
    <x v="0"/>
    <x v="1916"/>
    <n v="54.11"/>
    <n v="108.95"/>
  </r>
  <r>
    <x v="41"/>
    <x v="1"/>
    <x v="1917"/>
    <n v="55.8"/>
    <n v="111.84"/>
  </r>
  <r>
    <x v="41"/>
    <x v="2"/>
    <x v="1918"/>
    <n v="57.52"/>
    <n v="114.9"/>
  </r>
  <r>
    <x v="41"/>
    <x v="3"/>
    <x v="1919"/>
    <n v="60.93"/>
    <n v="117.95"/>
  </r>
  <r>
    <x v="41"/>
    <x v="4"/>
    <x v="1920"/>
    <n v="62.76"/>
    <n v="121"/>
  </r>
  <r>
    <x v="41"/>
    <x v="5"/>
    <x v="1921"/>
    <n v="64.61"/>
    <n v="124.05"/>
  </r>
  <r>
    <x v="41"/>
    <x v="6"/>
    <x v="1922"/>
    <n v="66.489999999999995"/>
    <n v="126.34"/>
  </r>
  <r>
    <x v="41"/>
    <x v="7"/>
    <x v="1923"/>
    <n v="68.400000000000006"/>
    <n v="130.46"/>
  </r>
  <r>
    <x v="41"/>
    <x v="8"/>
    <x v="1924"/>
    <n v="72.27"/>
    <n v="133.66"/>
  </r>
  <r>
    <x v="41"/>
    <x v="9"/>
    <x v="1925"/>
    <n v="74.3"/>
    <n v="136.1"/>
  </r>
  <r>
    <x v="41"/>
    <x v="10"/>
    <x v="1926"/>
    <n v="76.36"/>
    <n v="139.31"/>
  </r>
  <r>
    <x v="41"/>
    <x v="11"/>
    <x v="1927"/>
    <n v="78.459999999999994"/>
    <n v="142.66"/>
  </r>
  <r>
    <x v="41"/>
    <x v="12"/>
    <x v="1214"/>
    <n v="80.59"/>
    <n v="146.16999999999999"/>
  </r>
  <r>
    <x v="41"/>
    <x v="13"/>
    <x v="1928"/>
    <n v="82.77"/>
    <n v="149.07"/>
  </r>
  <r>
    <x v="41"/>
    <x v="14"/>
    <x v="1929"/>
    <n v="87.24"/>
    <n v="152.58000000000001"/>
  </r>
  <r>
    <x v="41"/>
    <x v="15"/>
    <x v="1930"/>
    <n v="89.56"/>
    <n v="156.09"/>
  </r>
  <r>
    <x v="41"/>
    <x v="16"/>
    <x v="1931"/>
    <n v="91.91"/>
    <n v="159.75"/>
  </r>
  <r>
    <x v="41"/>
    <x v="17"/>
    <x v="1932"/>
    <n v="94.31"/>
    <n v="163.72"/>
  </r>
  <r>
    <x v="41"/>
    <x v="18"/>
    <x v="1933"/>
    <n v="94.24"/>
    <n v="167.99"/>
  </r>
  <r>
    <x v="41"/>
    <x v="19"/>
    <x v="1934"/>
    <n v="99.24"/>
    <n v="172.42"/>
  </r>
  <r>
    <x v="41"/>
    <x v="20"/>
    <x v="1935"/>
    <n v="101.77"/>
    <n v="174.4"/>
  </r>
  <r>
    <x v="41"/>
    <x v="21"/>
    <x v="1936"/>
    <n v="107.07"/>
    <n v="176.99"/>
  </r>
  <r>
    <x v="41"/>
    <x v="22"/>
    <x v="1937"/>
    <n v="106.99"/>
    <n v="181.87"/>
  </r>
  <r>
    <x v="41"/>
    <x v="23"/>
    <x v="1938"/>
    <n v="109.68"/>
    <n v="187.21"/>
  </r>
  <r>
    <x v="41"/>
    <x v="24"/>
    <x v="1939"/>
    <n v="115.34"/>
    <n v="190.11"/>
  </r>
  <r>
    <x v="41"/>
    <x v="25"/>
    <x v="1940"/>
    <n v="118.21"/>
    <n v="194"/>
  </r>
  <r>
    <x v="41"/>
    <x v="26"/>
    <x v="1941"/>
    <n v="121.13"/>
    <n v="198.89"/>
  </r>
  <r>
    <x v="41"/>
    <x v="27"/>
    <x v="1942"/>
    <n v="124.12"/>
    <n v="203.46"/>
  </r>
  <r>
    <x v="41"/>
    <x v="28"/>
    <x v="1943"/>
    <n v="130.38"/>
    <n v="206.21"/>
  </r>
  <r>
    <x v="41"/>
    <x v="29"/>
    <x v="1944"/>
    <n v="133.57"/>
    <n v="212.31"/>
  </r>
  <r>
    <x v="41"/>
    <x v="30"/>
    <x v="1945"/>
    <n v="133.44"/>
    <n v="215.67"/>
  </r>
  <r>
    <x v="41"/>
    <x v="31"/>
    <x v="1946"/>
    <n v="140.13999999999999"/>
    <n v="221.77"/>
  </r>
  <r>
    <x v="41"/>
    <x v="32"/>
    <x v="1947"/>
    <n v="143.53"/>
    <n v="226.35"/>
  </r>
  <r>
    <x v="41"/>
    <x v="33"/>
    <x v="1948"/>
    <n v="146.99"/>
    <n v="229.71"/>
  </r>
  <r>
    <x v="41"/>
    <x v="34"/>
    <x v="1949"/>
    <n v="150.52000000000001"/>
    <n v="235.5"/>
  </r>
  <r>
    <x v="41"/>
    <x v="35"/>
    <x v="1950"/>
    <n v="154.12"/>
    <n v="240.69"/>
  </r>
  <r>
    <x v="41"/>
    <x v="36"/>
    <x v="1951"/>
    <n v="161.69"/>
    <n v="243.44"/>
  </r>
  <r>
    <x v="41"/>
    <x v="37"/>
    <x v="1952"/>
    <n v="165.54"/>
    <n v="251.37"/>
  </r>
  <r>
    <x v="41"/>
    <x v="38"/>
    <x v="1953"/>
    <n v="169.46"/>
    <n v="254.12"/>
  </r>
  <r>
    <x v="41"/>
    <x v="39"/>
    <x v="1954"/>
    <n v="173.46"/>
    <n v="260.52999999999997"/>
  </r>
  <r>
    <x v="41"/>
    <x v="40"/>
    <x v="1955"/>
    <n v="177.55"/>
    <n v="266.02"/>
  </r>
  <r>
    <x v="41"/>
    <x v="41"/>
    <x v="1956"/>
    <n v="186.1"/>
    <n v="270.29000000000002"/>
  </r>
  <r>
    <x v="41"/>
    <x v="42"/>
    <x v="1957"/>
    <n v="185.97"/>
    <n v="277.92"/>
  </r>
  <r>
    <x v="41"/>
    <x v="43"/>
    <x v="1958"/>
    <n v="194.89"/>
    <n v="282.19"/>
  </r>
  <r>
    <x v="41"/>
    <x v="44"/>
    <x v="1959"/>
    <n v="194.72"/>
    <n v="290.13"/>
  </r>
  <r>
    <x v="41"/>
    <x v="45"/>
    <x v="1960"/>
    <n v="204.03"/>
    <n v="294.39999999999998"/>
  </r>
  <r>
    <x v="41"/>
    <x v="46"/>
    <x v="1961"/>
    <n v="208.74"/>
    <n v="302.02999999999997"/>
  </r>
  <r>
    <x v="41"/>
    <x v="47"/>
    <x v="1962"/>
    <n v="213.53"/>
    <n v="306.91000000000003"/>
  </r>
  <r>
    <x v="41"/>
    <x v="48"/>
    <x v="1963"/>
    <n v="218.41"/>
    <n v="314.54000000000002"/>
  </r>
  <r>
    <x v="42"/>
    <x v="0"/>
    <x v="1964"/>
    <n v="57.27"/>
    <n v="115.35"/>
  </r>
  <r>
    <x v="42"/>
    <x v="1"/>
    <x v="1965"/>
    <n v="59.07"/>
    <n v="118.25"/>
  </r>
  <r>
    <x v="42"/>
    <x v="2"/>
    <x v="1966"/>
    <n v="60.89"/>
    <n v="121.91"/>
  </r>
  <r>
    <x v="42"/>
    <x v="3"/>
    <x v="1073"/>
    <n v="62.75"/>
    <n v="124.97"/>
  </r>
  <r>
    <x v="42"/>
    <x v="4"/>
    <x v="1967"/>
    <n v="66.45"/>
    <n v="128.02000000000001"/>
  </r>
  <r>
    <x v="42"/>
    <x v="5"/>
    <x v="1968"/>
    <n v="68.430000000000007"/>
    <n v="131.68"/>
  </r>
  <r>
    <x v="42"/>
    <x v="6"/>
    <x v="1969"/>
    <n v="70.44"/>
    <n v="135.34"/>
  </r>
  <r>
    <x v="42"/>
    <x v="7"/>
    <x v="1970"/>
    <n v="72.48"/>
    <n v="138.24"/>
  </r>
  <r>
    <x v="42"/>
    <x v="8"/>
    <x v="1971"/>
    <n v="74.569999999999993"/>
    <n v="142.05000000000001"/>
  </r>
  <r>
    <x v="42"/>
    <x v="9"/>
    <x v="1972"/>
    <n v="78.790000000000006"/>
    <n v="145.41"/>
  </r>
  <r>
    <x v="42"/>
    <x v="10"/>
    <x v="1973"/>
    <n v="81.010000000000005"/>
    <n v="148.77000000000001"/>
  </r>
  <r>
    <x v="42"/>
    <x v="11"/>
    <x v="1974"/>
    <n v="83.28"/>
    <n v="151.66999999999999"/>
  </r>
  <r>
    <x v="42"/>
    <x v="12"/>
    <x v="1975"/>
    <n v="85.59"/>
    <n v="155.94"/>
  </r>
  <r>
    <x v="42"/>
    <x v="13"/>
    <x v="1976"/>
    <n v="87.94"/>
    <n v="159.75"/>
  </r>
  <r>
    <x v="42"/>
    <x v="14"/>
    <x v="1977"/>
    <n v="92.75"/>
    <n v="163.72"/>
  </r>
  <r>
    <x v="42"/>
    <x v="15"/>
    <x v="1978"/>
    <n v="95.26"/>
    <n v="167.99"/>
  </r>
  <r>
    <x v="42"/>
    <x v="16"/>
    <x v="1979"/>
    <n v="95.29"/>
    <n v="172.42"/>
  </r>
  <r>
    <x v="42"/>
    <x v="17"/>
    <x v="1980"/>
    <n v="97.84"/>
    <n v="174.4"/>
  </r>
  <r>
    <x v="42"/>
    <x v="18"/>
    <x v="1981"/>
    <n v="103.13"/>
    <n v="176.99"/>
  </r>
  <r>
    <x v="42"/>
    <x v="19"/>
    <x v="1982"/>
    <n v="105.86"/>
    <n v="182.03"/>
  </r>
  <r>
    <x v="42"/>
    <x v="20"/>
    <x v="1983"/>
    <n v="108.65"/>
    <n v="187.21"/>
  </r>
  <r>
    <x v="42"/>
    <x v="21"/>
    <x v="1984"/>
    <n v="111.5"/>
    <n v="192.25"/>
  </r>
  <r>
    <x v="42"/>
    <x v="22"/>
    <x v="1985"/>
    <n v="114.42"/>
    <n v="195"/>
  </r>
  <r>
    <x v="42"/>
    <x v="23"/>
    <x v="1986"/>
    <n v="120.45"/>
    <n v="200.41"/>
  </r>
  <r>
    <x v="42"/>
    <x v="24"/>
    <x v="1987"/>
    <n v="123.58"/>
    <n v="205.29"/>
  </r>
  <r>
    <x v="42"/>
    <x v="25"/>
    <x v="1988"/>
    <n v="126.77"/>
    <n v="209.26"/>
  </r>
  <r>
    <x v="42"/>
    <x v="26"/>
    <x v="1989"/>
    <n v="130.04"/>
    <n v="213.84"/>
  </r>
  <r>
    <x v="42"/>
    <x v="27"/>
    <x v="1990"/>
    <n v="133.38999999999999"/>
    <n v="219.33"/>
  </r>
  <r>
    <x v="42"/>
    <x v="28"/>
    <x v="1991"/>
    <n v="136.81"/>
    <n v="222.69"/>
  </r>
  <r>
    <x v="42"/>
    <x v="29"/>
    <x v="1992"/>
    <n v="140.31"/>
    <n v="228.49"/>
  </r>
  <r>
    <x v="42"/>
    <x v="30"/>
    <x v="1993"/>
    <n v="147.53"/>
    <n v="233.98"/>
  </r>
  <r>
    <x v="42"/>
    <x v="31"/>
    <x v="1994"/>
    <n v="151.29"/>
    <n v="237.95"/>
  </r>
  <r>
    <x v="42"/>
    <x v="32"/>
    <x v="1995"/>
    <n v="155.13"/>
    <n v="243.13"/>
  </r>
  <r>
    <x v="42"/>
    <x v="33"/>
    <x v="1996"/>
    <n v="159.06"/>
    <n v="251.37"/>
  </r>
  <r>
    <x v="42"/>
    <x v="34"/>
    <x v="1997"/>
    <n v="163.09"/>
    <n v="254.12"/>
  </r>
  <r>
    <x v="42"/>
    <x v="35"/>
    <x v="1998"/>
    <n v="167.2"/>
    <n v="260.52999999999997"/>
  </r>
  <r>
    <x v="42"/>
    <x v="36"/>
    <x v="1999"/>
    <n v="175.65"/>
    <n v="268.14999999999998"/>
  </r>
  <r>
    <x v="42"/>
    <x v="37"/>
    <x v="2000"/>
    <n v="175.72"/>
    <n v="270.89999999999998"/>
  </r>
  <r>
    <x v="42"/>
    <x v="38"/>
    <x v="2001"/>
    <n v="184.58"/>
    <n v="279.75"/>
  </r>
  <r>
    <x v="42"/>
    <x v="39"/>
    <x v="2002"/>
    <n v="189.19"/>
    <n v="283.11"/>
  </r>
  <r>
    <x v="42"/>
    <x v="40"/>
    <x v="2003"/>
    <n v="193.91"/>
    <n v="290.43"/>
  </r>
  <r>
    <x v="42"/>
    <x v="41"/>
    <x v="2004"/>
    <n v="198.73"/>
    <n v="296.23"/>
  </r>
  <r>
    <x v="42"/>
    <x v="42"/>
    <x v="2005"/>
    <n v="208.57"/>
    <n v="303.25"/>
  </r>
  <r>
    <x v="42"/>
    <x v="43"/>
    <x v="2006"/>
    <n v="208.69"/>
    <n v="310.88"/>
  </r>
  <r>
    <x v="42"/>
    <x v="44"/>
    <x v="2007"/>
    <n v="218.99"/>
    <n v="315.45"/>
  </r>
  <r>
    <x v="42"/>
    <x v="45"/>
    <x v="2008"/>
    <n v="219.08"/>
    <n v="325.83"/>
  </r>
  <r>
    <x v="42"/>
    <x v="46"/>
    <x v="2009"/>
    <n v="229.84"/>
    <n v="328.57"/>
  </r>
  <r>
    <x v="42"/>
    <x v="47"/>
    <x v="2010"/>
    <n v="235.44"/>
    <n v="340.78"/>
  </r>
  <r>
    <x v="42"/>
    <x v="48"/>
    <x v="2011"/>
    <n v="241.15"/>
    <n v="343.53"/>
  </r>
  <r>
    <x v="43"/>
    <x v="0"/>
    <x v="2012"/>
    <n v="60.73"/>
    <n v="123.13"/>
  </r>
  <r>
    <x v="43"/>
    <x v="1"/>
    <x v="2013"/>
    <n v="62.65"/>
    <n v="126.03"/>
  </r>
  <r>
    <x v="43"/>
    <x v="2"/>
    <x v="2014"/>
    <n v="64.599999999999994"/>
    <n v="129.08000000000001"/>
  </r>
  <r>
    <x v="43"/>
    <x v="3"/>
    <x v="2015"/>
    <n v="68.459999999999994"/>
    <n v="132.13999999999999"/>
  </r>
  <r>
    <x v="43"/>
    <x v="4"/>
    <x v="2016"/>
    <n v="70.540000000000006"/>
    <n v="136.71"/>
  </r>
  <r>
    <x v="43"/>
    <x v="5"/>
    <x v="2017"/>
    <n v="72.67"/>
    <n v="140.38"/>
  </r>
  <r>
    <x v="43"/>
    <x v="6"/>
    <x v="1654"/>
    <n v="74.83"/>
    <n v="143.88"/>
  </r>
  <r>
    <x v="43"/>
    <x v="7"/>
    <x v="2018"/>
    <n v="77.040000000000006"/>
    <n v="147.24"/>
  </r>
  <r>
    <x v="43"/>
    <x v="8"/>
    <x v="2019"/>
    <n v="79.290000000000006"/>
    <n v="151.66999999999999"/>
  </r>
  <r>
    <x v="43"/>
    <x v="9"/>
    <x v="2020"/>
    <n v="81.599999999999994"/>
    <n v="155.47999999999999"/>
  </r>
  <r>
    <x v="43"/>
    <x v="10"/>
    <x v="2021"/>
    <n v="86.25"/>
    <n v="158.22999999999999"/>
  </r>
  <r>
    <x v="43"/>
    <x v="11"/>
    <x v="2022"/>
    <n v="88.71"/>
    <n v="163.26"/>
  </r>
  <r>
    <x v="43"/>
    <x v="12"/>
    <x v="2023"/>
    <n v="91.24"/>
    <n v="167.84"/>
  </r>
  <r>
    <x v="43"/>
    <x v="13"/>
    <x v="2024"/>
    <n v="93.81"/>
    <n v="172.11"/>
  </r>
  <r>
    <x v="43"/>
    <x v="14"/>
    <x v="2025"/>
    <n v="96.45"/>
    <n v="174.4"/>
  </r>
  <r>
    <x v="43"/>
    <x v="15"/>
    <x v="2026"/>
    <n v="99.15"/>
    <n v="176.99"/>
  </r>
  <r>
    <x v="43"/>
    <x v="16"/>
    <x v="2027"/>
    <n v="101.91"/>
    <n v="182.03"/>
  </r>
  <r>
    <x v="43"/>
    <x v="17"/>
    <x v="2028"/>
    <n v="107.53"/>
    <n v="187.21"/>
  </r>
  <r>
    <x v="43"/>
    <x v="18"/>
    <x v="2029"/>
    <n v="110.5"/>
    <n v="192.86"/>
  </r>
  <r>
    <x v="43"/>
    <x v="19"/>
    <x v="2030"/>
    <n v="113.54"/>
    <n v="197.74"/>
  </r>
  <r>
    <x v="43"/>
    <x v="20"/>
    <x v="2031"/>
    <n v="116.66"/>
    <n v="200.41"/>
  </r>
  <r>
    <x v="43"/>
    <x v="21"/>
    <x v="2032"/>
    <n v="119.86"/>
    <n v="206.21"/>
  </r>
  <r>
    <x v="43"/>
    <x v="22"/>
    <x v="2033"/>
    <n v="123.14"/>
    <n v="212.31"/>
  </r>
  <r>
    <x v="43"/>
    <x v="23"/>
    <x v="2034"/>
    <n v="126.5"/>
    <n v="215.67"/>
  </r>
  <r>
    <x v="43"/>
    <x v="24"/>
    <x v="2035"/>
    <n v="133.32"/>
    <n v="221.77"/>
  </r>
  <r>
    <x v="43"/>
    <x v="25"/>
    <x v="2036"/>
    <n v="133.47999999999999"/>
    <n v="226.96"/>
  </r>
  <r>
    <x v="43"/>
    <x v="26"/>
    <x v="2037"/>
    <n v="140.66999999999999"/>
    <n v="233.67"/>
  </r>
  <r>
    <x v="43"/>
    <x v="27"/>
    <x v="2038"/>
    <n v="144.49"/>
    <n v="237.95"/>
  </r>
  <r>
    <x v="43"/>
    <x v="28"/>
    <x v="2039"/>
    <n v="148.4"/>
    <n v="243.13"/>
  </r>
  <r>
    <x v="43"/>
    <x v="29"/>
    <x v="2040"/>
    <n v="152.41999999999999"/>
    <n v="251.37"/>
  </r>
  <r>
    <x v="43"/>
    <x v="30"/>
    <x v="2041"/>
    <n v="160.51"/>
    <n v="254.12"/>
  </r>
  <r>
    <x v="43"/>
    <x v="31"/>
    <x v="2042"/>
    <n v="160.79"/>
    <n v="260.52999999999997"/>
  </r>
  <r>
    <x v="43"/>
    <x v="32"/>
    <x v="2043"/>
    <n v="169.31"/>
    <n v="269.68"/>
  </r>
  <r>
    <x v="43"/>
    <x v="33"/>
    <x v="2044"/>
    <n v="173.88"/>
    <n v="273.33999999999997"/>
  </r>
  <r>
    <x v="43"/>
    <x v="34"/>
    <x v="2045"/>
    <n v="178.58"/>
    <n v="280.97000000000003"/>
  </r>
  <r>
    <x v="43"/>
    <x v="35"/>
    <x v="2046"/>
    <n v="187.92"/>
    <n v="287.68"/>
  </r>
  <r>
    <x v="43"/>
    <x v="36"/>
    <x v="2047"/>
    <n v="188.32"/>
    <n v="294.39999999999998"/>
  </r>
  <r>
    <x v="43"/>
    <x v="37"/>
    <x v="2048"/>
    <n v="198.16"/>
    <n v="302.02999999999997"/>
  </r>
  <r>
    <x v="43"/>
    <x v="38"/>
    <x v="2049"/>
    <n v="198.57"/>
    <n v="306.91000000000003"/>
  </r>
  <r>
    <x v="43"/>
    <x v="39"/>
    <x v="2050"/>
    <n v="208.91"/>
    <n v="315.45"/>
  </r>
  <r>
    <x v="43"/>
    <x v="40"/>
    <x v="2051"/>
    <n v="214.49"/>
    <n v="322.77999999999997"/>
  </r>
  <r>
    <x v="43"/>
    <x v="41"/>
    <x v="2052"/>
    <n v="220.2"/>
    <n v="328.57"/>
  </r>
  <r>
    <x v="43"/>
    <x v="42"/>
    <x v="2053"/>
    <n v="226.04"/>
    <n v="340.78"/>
  </r>
  <r>
    <x v="43"/>
    <x v="43"/>
    <x v="2054"/>
    <n v="232.02"/>
    <n v="343.53"/>
  </r>
  <r>
    <x v="43"/>
    <x v="44"/>
    <x v="2055"/>
    <n v="238.13"/>
    <n v="356.34"/>
  </r>
  <r>
    <x v="43"/>
    <x v="45"/>
    <x v="2056"/>
    <n v="244.38"/>
    <n v="360"/>
  </r>
  <r>
    <x v="43"/>
    <x v="46"/>
    <x v="2057"/>
    <n v="256.81"/>
    <n v="372.36"/>
  </r>
  <r>
    <x v="43"/>
    <x v="47"/>
    <x v="2058"/>
    <n v="263.49"/>
    <n v="378.46"/>
  </r>
  <r>
    <x v="43"/>
    <x v="48"/>
    <x v="2059"/>
    <n v="270.31"/>
    <n v="388.23"/>
  </r>
  <r>
    <x v="44"/>
    <x v="0"/>
    <x v="2060"/>
    <n v="64.56"/>
    <n v="130.61000000000001"/>
  </r>
  <r>
    <x v="44"/>
    <x v="1"/>
    <x v="2061"/>
    <n v="66.62"/>
    <n v="135.34"/>
  </r>
  <r>
    <x v="44"/>
    <x v="2"/>
    <x v="2062"/>
    <n v="68.72"/>
    <n v="138.69999999999999"/>
  </r>
  <r>
    <x v="44"/>
    <x v="3"/>
    <x v="2063"/>
    <n v="70.87"/>
    <n v="142.21"/>
  </r>
  <r>
    <x v="44"/>
    <x v="4"/>
    <x v="2064"/>
    <n v="75.12"/>
    <n v="145.41"/>
  </r>
  <r>
    <x v="44"/>
    <x v="5"/>
    <x v="2065"/>
    <n v="77.42"/>
    <n v="149.99"/>
  </r>
  <r>
    <x v="44"/>
    <x v="6"/>
    <x v="2066"/>
    <n v="79.77"/>
    <n v="153.94999999999999"/>
  </r>
  <r>
    <x v="44"/>
    <x v="7"/>
    <x v="2067"/>
    <n v="82.18"/>
    <n v="158.07"/>
  </r>
  <r>
    <x v="44"/>
    <x v="8"/>
    <x v="2068"/>
    <n v="84.65"/>
    <n v="162.65"/>
  </r>
  <r>
    <x v="44"/>
    <x v="9"/>
    <x v="2069"/>
    <n v="87.18"/>
    <n v="167.23"/>
  </r>
  <r>
    <x v="44"/>
    <x v="10"/>
    <x v="1485"/>
    <n v="92.22"/>
    <n v="171.96"/>
  </r>
  <r>
    <x v="44"/>
    <x v="11"/>
    <x v="2070"/>
    <n v="94.95"/>
    <n v="174.4"/>
  </r>
  <r>
    <x v="44"/>
    <x v="12"/>
    <x v="2071"/>
    <n v="95.13"/>
    <n v="177.91"/>
  </r>
  <r>
    <x v="44"/>
    <x v="13"/>
    <x v="2072"/>
    <n v="97.92"/>
    <n v="182.94"/>
  </r>
  <r>
    <x v="44"/>
    <x v="14"/>
    <x v="2073"/>
    <n v="103.54"/>
    <n v="187.83"/>
  </r>
  <r>
    <x v="44"/>
    <x v="15"/>
    <x v="2074"/>
    <n v="106.56"/>
    <n v="193.17"/>
  </r>
  <r>
    <x v="44"/>
    <x v="16"/>
    <x v="2075"/>
    <n v="109.66"/>
    <n v="198.96"/>
  </r>
  <r>
    <x v="44"/>
    <x v="17"/>
    <x v="2076"/>
    <n v="115.85"/>
    <n v="203.46"/>
  </r>
  <r>
    <x v="44"/>
    <x v="18"/>
    <x v="2077"/>
    <n v="119.21"/>
    <n v="209.26"/>
  </r>
  <r>
    <x v="44"/>
    <x v="19"/>
    <x v="2078"/>
    <n v="122.66"/>
    <n v="213.84"/>
  </r>
  <r>
    <x v="44"/>
    <x v="20"/>
    <x v="2079"/>
    <n v="126.21"/>
    <n v="219.33"/>
  </r>
  <r>
    <x v="44"/>
    <x v="21"/>
    <x v="2080"/>
    <n v="129.87"/>
    <n v="226.35"/>
  </r>
  <r>
    <x v="44"/>
    <x v="22"/>
    <x v="2081"/>
    <n v="133.63"/>
    <n v="229.71"/>
  </r>
  <r>
    <x v="44"/>
    <x v="23"/>
    <x v="2082"/>
    <n v="137.51"/>
    <n v="235.5"/>
  </r>
  <r>
    <x v="44"/>
    <x v="24"/>
    <x v="2083"/>
    <n v="141.49"/>
    <n v="243.13"/>
  </r>
  <r>
    <x v="44"/>
    <x v="25"/>
    <x v="2084"/>
    <n v="145.6"/>
    <n v="251.37"/>
  </r>
  <r>
    <x v="44"/>
    <x v="26"/>
    <x v="2085"/>
    <n v="153.72"/>
    <n v="254.12"/>
  </r>
  <r>
    <x v="44"/>
    <x v="27"/>
    <x v="2086"/>
    <n v="158.19"/>
    <n v="260.52999999999997"/>
  </r>
  <r>
    <x v="44"/>
    <x v="28"/>
    <x v="2087"/>
    <n v="162.80000000000001"/>
    <n v="270.29000000000002"/>
  </r>
  <r>
    <x v="44"/>
    <x v="29"/>
    <x v="2088"/>
    <n v="167.54"/>
    <n v="274.87"/>
  </r>
  <r>
    <x v="44"/>
    <x v="30"/>
    <x v="2089"/>
    <n v="172.42"/>
    <n v="282.19"/>
  </r>
  <r>
    <x v="44"/>
    <x v="31"/>
    <x v="2090"/>
    <n v="177.45"/>
    <n v="290.43"/>
  </r>
  <r>
    <x v="44"/>
    <x v="32"/>
    <x v="2091"/>
    <n v="187.26"/>
    <n v="296.23"/>
  </r>
  <r>
    <x v="44"/>
    <x v="33"/>
    <x v="2092"/>
    <n v="187.96"/>
    <n v="305.08"/>
  </r>
  <r>
    <x v="44"/>
    <x v="34"/>
    <x v="2093"/>
    <n v="198.35"/>
    <n v="314.54000000000002"/>
  </r>
  <r>
    <x v="44"/>
    <x v="35"/>
    <x v="2094"/>
    <n v="204.13"/>
    <n v="320.94"/>
  </r>
  <r>
    <x v="44"/>
    <x v="36"/>
    <x v="2095"/>
    <n v="210.08"/>
    <n v="328.57"/>
  </r>
  <r>
    <x v="44"/>
    <x v="37"/>
    <x v="2096"/>
    <n v="221.53"/>
    <n v="340.78"/>
  </r>
  <r>
    <x v="44"/>
    <x v="38"/>
    <x v="2097"/>
    <n v="222.47"/>
    <n v="343.53"/>
  </r>
  <r>
    <x v="44"/>
    <x v="39"/>
    <x v="2098"/>
    <n v="234.57"/>
    <n v="359.39"/>
  </r>
  <r>
    <x v="44"/>
    <x v="40"/>
    <x v="2099"/>
    <n v="235.53"/>
    <n v="364.28"/>
  </r>
  <r>
    <x v="44"/>
    <x v="41"/>
    <x v="2100"/>
    <n v="248.29"/>
    <n v="378.46"/>
  </r>
  <r>
    <x v="44"/>
    <x v="42"/>
    <x v="2101"/>
    <n v="255.42"/>
    <n v="382.74"/>
  </r>
  <r>
    <x v="44"/>
    <x v="43"/>
    <x v="2102"/>
    <n v="262.70999999999998"/>
    <n v="398.6"/>
  </r>
  <r>
    <x v="44"/>
    <x v="44"/>
    <x v="2103"/>
    <n v="270.19"/>
    <n v="401.66"/>
  </r>
  <r>
    <x v="44"/>
    <x v="45"/>
    <x v="2104"/>
    <n v="277.83"/>
    <n v="418.74"/>
  </r>
  <r>
    <x v="44"/>
    <x v="46"/>
    <x v="2105"/>
    <n v="285.66000000000003"/>
    <n v="423.02"/>
  </r>
  <r>
    <x v="44"/>
    <x v="47"/>
    <x v="2106"/>
    <n v="293.64999999999998"/>
    <n v="439.49"/>
  </r>
  <r>
    <x v="44"/>
    <x v="48"/>
    <x v="2107"/>
    <n v="301.83"/>
    <n v="446.21"/>
  </r>
  <r>
    <x v="45"/>
    <x v="0"/>
    <x v="2108"/>
    <n v="68.84"/>
    <n v="140.38"/>
  </r>
  <r>
    <x v="45"/>
    <x v="1"/>
    <x v="2109"/>
    <n v="71.069999999999993"/>
    <n v="144.19"/>
  </r>
  <r>
    <x v="45"/>
    <x v="2"/>
    <x v="2110"/>
    <n v="73.36"/>
    <n v="148.91999999999999"/>
  </r>
  <r>
    <x v="45"/>
    <x v="3"/>
    <x v="2111"/>
    <n v="75.7"/>
    <n v="152.58000000000001"/>
  </r>
  <r>
    <x v="45"/>
    <x v="4"/>
    <x v="2112"/>
    <n v="78.099999999999994"/>
    <n v="156.55000000000001"/>
  </r>
  <r>
    <x v="45"/>
    <x v="5"/>
    <x v="2113"/>
    <n v="80.56"/>
    <n v="160.66999999999999"/>
  </r>
  <r>
    <x v="45"/>
    <x v="6"/>
    <x v="2114"/>
    <n v="83.08"/>
    <n v="165.24"/>
  </r>
  <r>
    <x v="45"/>
    <x v="7"/>
    <x v="2115"/>
    <n v="85.67"/>
    <n v="170.13"/>
  </r>
  <r>
    <x v="45"/>
    <x v="8"/>
    <x v="2116"/>
    <n v="90.82"/>
    <n v="176.38"/>
  </r>
  <r>
    <x v="45"/>
    <x v="9"/>
    <x v="2117"/>
    <n v="93.64"/>
    <n v="180.35"/>
  </r>
  <r>
    <x v="45"/>
    <x v="10"/>
    <x v="2118"/>
    <n v="96.53"/>
    <n v="184.01"/>
  </r>
  <r>
    <x v="45"/>
    <x v="11"/>
    <x v="2119"/>
    <n v="99.5"/>
    <n v="189.96"/>
  </r>
  <r>
    <x v="45"/>
    <x v="12"/>
    <x v="2120"/>
    <n v="102.57"/>
    <n v="195"/>
  </r>
  <r>
    <x v="45"/>
    <x v="13"/>
    <x v="2121"/>
    <n v="105.72"/>
    <n v="199.88"/>
  </r>
  <r>
    <x v="45"/>
    <x v="14"/>
    <x v="2122"/>
    <n v="111.96"/>
    <n v="206.21"/>
  </r>
  <r>
    <x v="45"/>
    <x v="15"/>
    <x v="2123"/>
    <n v="115.4"/>
    <n v="212.31"/>
  </r>
  <r>
    <x v="45"/>
    <x v="16"/>
    <x v="2124"/>
    <n v="118.96"/>
    <n v="215.67"/>
  </r>
  <r>
    <x v="45"/>
    <x v="17"/>
    <x v="2125"/>
    <n v="122.63"/>
    <n v="222.69"/>
  </r>
  <r>
    <x v="45"/>
    <x v="18"/>
    <x v="2126"/>
    <n v="126.42"/>
    <n v="228.49"/>
  </r>
  <r>
    <x v="45"/>
    <x v="19"/>
    <x v="2127"/>
    <n v="130.33000000000001"/>
    <n v="235.5"/>
  </r>
  <r>
    <x v="45"/>
    <x v="20"/>
    <x v="2128"/>
    <n v="134.38"/>
    <n v="243.13"/>
  </r>
  <r>
    <x v="45"/>
    <x v="21"/>
    <x v="2129"/>
    <n v="142.26"/>
    <n v="251.37"/>
  </r>
  <r>
    <x v="45"/>
    <x v="22"/>
    <x v="2130"/>
    <n v="146.71"/>
    <n v="254.12"/>
  </r>
  <r>
    <x v="45"/>
    <x v="23"/>
    <x v="2131"/>
    <n v="151.30000000000001"/>
    <n v="260.52999999999997"/>
  </r>
  <r>
    <x v="45"/>
    <x v="24"/>
    <x v="2132"/>
    <n v="156.06"/>
    <n v="270.29000000000002"/>
  </r>
  <r>
    <x v="45"/>
    <x v="25"/>
    <x v="2133"/>
    <n v="160.99"/>
    <n v="279.75"/>
  </r>
  <r>
    <x v="45"/>
    <x v="26"/>
    <x v="2134"/>
    <n v="170.4"/>
    <n v="283.11"/>
  </r>
  <r>
    <x v="45"/>
    <x v="27"/>
    <x v="2135"/>
    <n v="175.81"/>
    <n v="294.39999999999998"/>
  </r>
  <r>
    <x v="45"/>
    <x v="28"/>
    <x v="2136"/>
    <n v="176.82"/>
    <n v="302.02999999999997"/>
  </r>
  <r>
    <x v="45"/>
    <x v="29"/>
    <x v="2137"/>
    <n v="187.2"/>
    <n v="310.88"/>
  </r>
  <r>
    <x v="45"/>
    <x v="30"/>
    <x v="2138"/>
    <n v="193.19"/>
    <n v="318.2"/>
  </r>
  <r>
    <x v="45"/>
    <x v="31"/>
    <x v="2139"/>
    <n v="199.39"/>
    <n v="328.57"/>
  </r>
  <r>
    <x v="45"/>
    <x v="32"/>
    <x v="2140"/>
    <n v="205.78"/>
    <n v="340.78"/>
  </r>
  <r>
    <x v="45"/>
    <x v="33"/>
    <x v="2141"/>
    <n v="212.39"/>
    <n v="343.53"/>
  </r>
  <r>
    <x v="45"/>
    <x v="34"/>
    <x v="2142"/>
    <n v="219.21"/>
    <n v="360"/>
  </r>
  <r>
    <x v="45"/>
    <x v="35"/>
    <x v="2143"/>
    <n v="231.96"/>
    <n v="365.5"/>
  </r>
  <r>
    <x v="45"/>
    <x v="36"/>
    <x v="2144"/>
    <n v="233.48"/>
    <n v="378.31"/>
  </r>
  <r>
    <x v="45"/>
    <x v="37"/>
    <x v="2145"/>
    <n v="247.04"/>
    <n v="388.23"/>
  </r>
  <r>
    <x v="45"/>
    <x v="38"/>
    <x v="2146"/>
    <n v="254.91"/>
    <n v="401.66"/>
  </r>
  <r>
    <x v="45"/>
    <x v="39"/>
    <x v="2147"/>
    <n v="263"/>
    <n v="413.86"/>
  </r>
  <r>
    <x v="45"/>
    <x v="40"/>
    <x v="2148"/>
    <n v="278.01"/>
    <n v="423.02"/>
  </r>
  <r>
    <x v="45"/>
    <x v="41"/>
    <x v="2149"/>
    <n v="279.85000000000002"/>
    <n v="439.49"/>
  </r>
  <r>
    <x v="45"/>
    <x v="42"/>
    <x v="2150"/>
    <n v="295.73"/>
    <n v="446.21"/>
  </r>
  <r>
    <x v="45"/>
    <x v="43"/>
    <x v="2151"/>
    <n v="297.58999999999997"/>
    <n v="466.96"/>
  </r>
  <r>
    <x v="45"/>
    <x v="44"/>
    <x v="2152"/>
    <n v="314.38"/>
    <n v="472.45"/>
  </r>
  <r>
    <x v="45"/>
    <x v="45"/>
    <x v="2153"/>
    <n v="316.24"/>
    <n v="495.64"/>
  </r>
  <r>
    <x v="45"/>
    <x v="46"/>
    <x v="2154"/>
    <n v="333.96"/>
    <n v="498.69"/>
  </r>
  <r>
    <x v="45"/>
    <x v="47"/>
    <x v="2155"/>
    <n v="344.11"/>
    <n v="524.92999999999995"/>
  </r>
  <r>
    <x v="45"/>
    <x v="48"/>
    <x v="2156"/>
    <n v="354.51"/>
    <n v="526.15"/>
  </r>
  <r>
    <x v="46"/>
    <x v="0"/>
    <x v="2157"/>
    <n v="71.61"/>
    <n v="151.66999999999999"/>
  </r>
  <r>
    <x v="46"/>
    <x v="1"/>
    <x v="2158"/>
    <n v="76.14"/>
    <n v="155.94"/>
  </r>
  <r>
    <x v="46"/>
    <x v="2"/>
    <x v="2159"/>
    <n v="78.66"/>
    <n v="159.9"/>
  </r>
  <r>
    <x v="46"/>
    <x v="3"/>
    <x v="2160"/>
    <n v="81.25"/>
    <n v="163.87"/>
  </r>
  <r>
    <x v="46"/>
    <x v="4"/>
    <x v="2161"/>
    <n v="83.91"/>
    <n v="168.3"/>
  </r>
  <r>
    <x v="46"/>
    <x v="5"/>
    <x v="2162"/>
    <n v="86.66"/>
    <n v="176.84"/>
  </r>
  <r>
    <x v="46"/>
    <x v="6"/>
    <x v="2163"/>
    <n v="89.49"/>
    <n v="181.87"/>
  </r>
  <r>
    <x v="46"/>
    <x v="7"/>
    <x v="2164"/>
    <n v="92.4"/>
    <n v="186.91"/>
  </r>
  <r>
    <x v="46"/>
    <x v="8"/>
    <x v="2165"/>
    <n v="98.1"/>
    <n v="192.25"/>
  </r>
  <r>
    <x v="46"/>
    <x v="9"/>
    <x v="2166"/>
    <n v="101.3"/>
    <n v="196.83"/>
  </r>
  <r>
    <x v="46"/>
    <x v="10"/>
    <x v="2167"/>
    <n v="104.6"/>
    <n v="201.1"/>
  </r>
  <r>
    <x v="46"/>
    <x v="11"/>
    <x v="2168"/>
    <n v="108.01"/>
    <n v="207.81"/>
  </r>
  <r>
    <x v="46"/>
    <x v="12"/>
    <x v="2169"/>
    <n v="111.55"/>
    <n v="215.36"/>
  </r>
  <r>
    <x v="46"/>
    <x v="13"/>
    <x v="2170"/>
    <n v="115.22"/>
    <n v="220.55"/>
  </r>
  <r>
    <x v="46"/>
    <x v="14"/>
    <x v="2171"/>
    <n v="119.01"/>
    <n v="227.88"/>
  </r>
  <r>
    <x v="46"/>
    <x v="15"/>
    <x v="2172"/>
    <n v="122.96"/>
    <n v="235.5"/>
  </r>
  <r>
    <x v="46"/>
    <x v="16"/>
    <x v="2173"/>
    <n v="130.53"/>
    <n v="243.13"/>
  </r>
  <r>
    <x v="46"/>
    <x v="17"/>
    <x v="2174"/>
    <n v="134.9"/>
    <n v="251.37"/>
  </r>
  <r>
    <x v="46"/>
    <x v="18"/>
    <x v="2175"/>
    <n v="135.72"/>
    <n v="254.12"/>
  </r>
  <r>
    <x v="46"/>
    <x v="19"/>
    <x v="2176"/>
    <n v="144.16"/>
    <n v="260.83"/>
  </r>
  <r>
    <x v="46"/>
    <x v="20"/>
    <x v="2177"/>
    <n v="149.08000000000001"/>
    <n v="270.29000000000002"/>
  </r>
  <r>
    <x v="46"/>
    <x v="21"/>
    <x v="2178"/>
    <n v="154.19"/>
    <n v="280.97000000000003"/>
  </r>
  <r>
    <x v="46"/>
    <x v="22"/>
    <x v="2179"/>
    <n v="159.52000000000001"/>
    <n v="290.43"/>
  </r>
  <r>
    <x v="46"/>
    <x v="23"/>
    <x v="2180"/>
    <n v="169.47"/>
    <n v="296.23"/>
  </r>
  <r>
    <x v="46"/>
    <x v="24"/>
    <x v="2181"/>
    <n v="175.4"/>
    <n v="306.91000000000003"/>
  </r>
  <r>
    <x v="46"/>
    <x v="25"/>
    <x v="2182"/>
    <n v="176.86"/>
    <n v="315.45"/>
  </r>
  <r>
    <x v="46"/>
    <x v="26"/>
    <x v="2183"/>
    <n v="188"/>
    <n v="328.57"/>
  </r>
  <r>
    <x v="46"/>
    <x v="27"/>
    <x v="2184"/>
    <n v="194.69"/>
    <n v="340.78"/>
  </r>
  <r>
    <x v="46"/>
    <x v="28"/>
    <x v="2185"/>
    <n v="201.64"/>
    <n v="343.53"/>
  </r>
  <r>
    <x v="46"/>
    <x v="29"/>
    <x v="2186"/>
    <n v="208.87"/>
    <n v="360"/>
  </r>
  <r>
    <x v="46"/>
    <x v="30"/>
    <x v="2187"/>
    <n v="216.37"/>
    <n v="372.21"/>
  </r>
  <r>
    <x v="46"/>
    <x v="31"/>
    <x v="2188"/>
    <n v="229.98"/>
    <n v="382.89"/>
  </r>
  <r>
    <x v="46"/>
    <x v="32"/>
    <x v="2189"/>
    <n v="232.22"/>
    <n v="398.6"/>
  </r>
  <r>
    <x v="46"/>
    <x v="33"/>
    <x v="2190"/>
    <n v="246.82"/>
    <n v="405.32"/>
  </r>
  <r>
    <x v="46"/>
    <x v="34"/>
    <x v="2191"/>
    <n v="255.67"/>
    <n v="423.02"/>
  </r>
  <r>
    <x v="46"/>
    <x v="35"/>
    <x v="2192"/>
    <n v="264.82"/>
    <n v="439.49"/>
  </r>
  <r>
    <x v="46"/>
    <x v="36"/>
    <x v="2193"/>
    <n v="281.20999999999998"/>
    <n v="446.21"/>
  </r>
  <r>
    <x v="46"/>
    <x v="37"/>
    <x v="2194"/>
    <n v="284"/>
    <n v="471.23"/>
  </r>
  <r>
    <x v="46"/>
    <x v="38"/>
    <x v="2195"/>
    <n v="294.04000000000002"/>
    <n v="476.11"/>
  </r>
  <r>
    <x v="46"/>
    <x v="39"/>
    <x v="2196"/>
    <n v="312.07"/>
    <n v="498.08"/>
  </r>
  <r>
    <x v="46"/>
    <x v="40"/>
    <x v="2197"/>
    <n v="315"/>
    <n v="515.16999999999996"/>
  </r>
  <r>
    <x v="46"/>
    <x v="41"/>
    <x v="2198"/>
    <n v="334.19"/>
    <n v="526.15"/>
  </r>
  <r>
    <x v="46"/>
    <x v="42"/>
    <x v="2199"/>
    <n v="337.18"/>
    <n v="555.45000000000005"/>
  </r>
  <r>
    <x v="46"/>
    <x v="43"/>
    <x v="2200"/>
    <n v="357.56"/>
    <n v="556.66999999999996"/>
  </r>
  <r>
    <x v="46"/>
    <x v="44"/>
    <x v="2201"/>
    <n v="369.75"/>
    <n v="586.57000000000005"/>
  </r>
  <r>
    <x v="46"/>
    <x v="45"/>
    <x v="2202"/>
    <n v="382.27"/>
    <n v="600.61"/>
  </r>
  <r>
    <x v="46"/>
    <x v="46"/>
    <x v="2203"/>
    <n v="404.91"/>
    <n v="618.91999999999996"/>
  </r>
  <r>
    <x v="46"/>
    <x v="47"/>
    <x v="2204"/>
    <n v="408.4"/>
    <n v="648.21"/>
  </r>
  <r>
    <x v="46"/>
    <x v="48"/>
    <x v="2205"/>
    <n v="422.03"/>
    <n v="652.49"/>
  </r>
  <r>
    <x v="47"/>
    <x v="0"/>
    <x v="2206"/>
    <n v="79.27"/>
    <n v="163.72"/>
  </r>
  <r>
    <x v="47"/>
    <x v="1"/>
    <x v="2207"/>
    <n v="82.01"/>
    <n v="167.99"/>
  </r>
  <r>
    <x v="47"/>
    <x v="2"/>
    <x v="2208"/>
    <n v="84.84"/>
    <n v="176.99"/>
  </r>
  <r>
    <x v="47"/>
    <x v="3"/>
    <x v="2209"/>
    <n v="85.29"/>
    <n v="181.87"/>
  </r>
  <r>
    <x v="47"/>
    <x v="4"/>
    <x v="2210"/>
    <n v="88.22"/>
    <n v="187.21"/>
  </r>
  <r>
    <x v="47"/>
    <x v="5"/>
    <x v="2211"/>
    <n v="91.26"/>
    <n v="192.71"/>
  </r>
  <r>
    <x v="47"/>
    <x v="6"/>
    <x v="2212"/>
    <n v="97.15"/>
    <n v="198.81"/>
  </r>
  <r>
    <x v="47"/>
    <x v="7"/>
    <x v="2213"/>
    <n v="100.52"/>
    <n v="204.76"/>
  </r>
  <r>
    <x v="47"/>
    <x v="8"/>
    <x v="2214"/>
    <n v="104.01"/>
    <n v="211.78"/>
  </r>
  <r>
    <x v="47"/>
    <x v="9"/>
    <x v="2215"/>
    <n v="107.65"/>
    <n v="218.72"/>
  </r>
  <r>
    <x v="47"/>
    <x v="10"/>
    <x v="2216"/>
    <n v="111.43"/>
    <n v="226.35"/>
  </r>
  <r>
    <x v="47"/>
    <x v="11"/>
    <x v="2217"/>
    <n v="115.37"/>
    <n v="233.98"/>
  </r>
  <r>
    <x v="47"/>
    <x v="12"/>
    <x v="2218"/>
    <n v="119.49"/>
    <n v="242.22"/>
  </r>
  <r>
    <x v="47"/>
    <x v="13"/>
    <x v="2219"/>
    <n v="123.78"/>
    <n v="250.46"/>
  </r>
  <r>
    <x v="47"/>
    <x v="14"/>
    <x v="2220"/>
    <n v="131.88999999999999"/>
    <n v="256.25"/>
  </r>
  <r>
    <x v="47"/>
    <x v="15"/>
    <x v="1815"/>
    <n v="136.72999999999999"/>
    <n v="264.49"/>
  </r>
  <r>
    <x v="47"/>
    <x v="16"/>
    <x v="2221"/>
    <n v="141.79"/>
    <n v="273.33999999999997"/>
  </r>
  <r>
    <x v="47"/>
    <x v="17"/>
    <x v="2222"/>
    <n v="147.1"/>
    <n v="283.11"/>
  </r>
  <r>
    <x v="47"/>
    <x v="18"/>
    <x v="2223"/>
    <n v="152.66999999999999"/>
    <n v="294.39999999999998"/>
  </r>
  <r>
    <x v="47"/>
    <x v="19"/>
    <x v="2224"/>
    <n v="158.52000000000001"/>
    <n v="303.25"/>
  </r>
  <r>
    <x v="47"/>
    <x v="20"/>
    <x v="2225"/>
    <n v="169.17"/>
    <n v="315.45"/>
  </r>
  <r>
    <x v="47"/>
    <x v="21"/>
    <x v="2226"/>
    <n v="175.8"/>
    <n v="328.57"/>
  </r>
  <r>
    <x v="47"/>
    <x v="22"/>
    <x v="2227"/>
    <n v="177.88"/>
    <n v="340.78"/>
  </r>
  <r>
    <x v="47"/>
    <x v="23"/>
    <x v="2228"/>
    <n v="184.99"/>
    <n v="343.53"/>
  </r>
  <r>
    <x v="47"/>
    <x v="24"/>
    <x v="2229"/>
    <n v="197.72"/>
    <n v="360"/>
  </r>
  <r>
    <x v="47"/>
    <x v="25"/>
    <x v="2230"/>
    <n v="205.75"/>
    <n v="378.31"/>
  </r>
  <r>
    <x v="47"/>
    <x v="26"/>
    <x v="2231"/>
    <n v="214.16"/>
    <n v="388.38"/>
  </r>
  <r>
    <x v="47"/>
    <x v="27"/>
    <x v="2232"/>
    <n v="217.01"/>
    <n v="401.81"/>
  </r>
  <r>
    <x v="47"/>
    <x v="28"/>
    <x v="2233"/>
    <n v="232.14"/>
    <n v="423.02"/>
  </r>
  <r>
    <x v="47"/>
    <x v="29"/>
    <x v="2234"/>
    <n v="248.16"/>
    <n v="439.49"/>
  </r>
  <r>
    <x v="47"/>
    <x v="30"/>
    <x v="2235"/>
    <n v="251.68"/>
    <n v="446.21"/>
  </r>
  <r>
    <x v="47"/>
    <x v="31"/>
    <x v="2236"/>
    <n v="262.04000000000002"/>
    <n v="471.23"/>
  </r>
  <r>
    <x v="47"/>
    <x v="32"/>
    <x v="2237"/>
    <n v="280.07"/>
    <n v="495.64"/>
  </r>
  <r>
    <x v="47"/>
    <x v="33"/>
    <x v="2238"/>
    <n v="299.08999999999997"/>
    <n v="498.69"/>
  </r>
  <r>
    <x v="47"/>
    <x v="34"/>
    <x v="2239"/>
    <n v="295.49"/>
    <n v="526.15"/>
  </r>
  <r>
    <x v="47"/>
    <x v="35"/>
    <x v="2240"/>
    <n v="315.64"/>
    <n v="555.45000000000005"/>
  </r>
  <r>
    <x v="47"/>
    <x v="36"/>
    <x v="2241"/>
    <n v="336.85"/>
    <n v="556.66999999999996"/>
  </r>
  <r>
    <x v="47"/>
    <x v="37"/>
    <x v="2242"/>
    <n v="341.43"/>
    <n v="586.57000000000005"/>
  </r>
  <r>
    <x v="47"/>
    <x v="38"/>
    <x v="2243"/>
    <n v="354.98"/>
    <n v="618.91999999999996"/>
  </r>
  <r>
    <x v="47"/>
    <x v="39"/>
    <x v="2244"/>
    <n v="378.57"/>
    <n v="623.79999999999995"/>
  </r>
  <r>
    <x v="47"/>
    <x v="40"/>
    <x v="2245"/>
    <n v="393.41"/>
    <n v="652.49"/>
  </r>
  <r>
    <x v="47"/>
    <x v="41"/>
    <x v="2246"/>
    <n v="398.42"/>
    <n v="687.88"/>
  </r>
  <r>
    <x v="47"/>
    <x v="42"/>
    <x v="2247"/>
    <n v="424.64"/>
    <n v="700.09"/>
  </r>
  <r>
    <x v="47"/>
    <x v="43"/>
    <x v="2248"/>
    <n v="441.08"/>
    <n v="724.5"/>
  </r>
  <r>
    <x v="47"/>
    <x v="44"/>
    <x v="2249"/>
    <n v="458.12"/>
    <n v="763.56"/>
  </r>
  <r>
    <x v="47"/>
    <x v="45"/>
    <x v="2250"/>
    <n v="487.84"/>
    <n v="786.44"/>
  </r>
  <r>
    <x v="47"/>
    <x v="46"/>
    <x v="2251"/>
    <n v="494.15"/>
    <n v="804.75"/>
  </r>
  <r>
    <x v="47"/>
    <x v="47"/>
    <x v="2252"/>
    <n v="513.24"/>
    <n v="847.47"/>
  </r>
  <r>
    <x v="47"/>
    <x v="48"/>
    <x v="2253"/>
    <n v="546.62"/>
    <n v="886.53"/>
  </r>
  <r>
    <x v="48"/>
    <x v="0"/>
    <x v="2254"/>
    <n v="83.46"/>
    <n v="181.87"/>
  </r>
  <r>
    <x v="48"/>
    <x v="1"/>
    <x v="2255"/>
    <n v="86.5"/>
    <n v="187.21"/>
  </r>
  <r>
    <x v="48"/>
    <x v="2"/>
    <x v="2256"/>
    <n v="89.65"/>
    <n v="192.86"/>
  </r>
  <r>
    <x v="48"/>
    <x v="3"/>
    <x v="2257"/>
    <n v="92.94"/>
    <n v="198.96"/>
  </r>
  <r>
    <x v="48"/>
    <x v="4"/>
    <x v="2258"/>
    <n v="99.16"/>
    <n v="206.29"/>
  </r>
  <r>
    <x v="48"/>
    <x v="5"/>
    <x v="2259"/>
    <n v="102.84"/>
    <n v="212.39"/>
  </r>
  <r>
    <x v="48"/>
    <x v="6"/>
    <x v="2260"/>
    <n v="106.68"/>
    <n v="222.38"/>
  </r>
  <r>
    <x v="48"/>
    <x v="7"/>
    <x v="2261"/>
    <n v="110.71"/>
    <n v="229.71"/>
  </r>
  <r>
    <x v="48"/>
    <x v="8"/>
    <x v="2262"/>
    <n v="114.93"/>
    <n v="237.95"/>
  </r>
  <r>
    <x v="48"/>
    <x v="9"/>
    <x v="2263"/>
    <n v="119.37"/>
    <n v="244.96"/>
  </r>
  <r>
    <x v="48"/>
    <x v="10"/>
    <x v="2264"/>
    <n v="124.04"/>
    <n v="257.77999999999997"/>
  </r>
  <r>
    <x v="48"/>
    <x v="11"/>
    <x v="2265"/>
    <n v="125.33"/>
    <n v="268.76"/>
  </r>
  <r>
    <x v="48"/>
    <x v="12"/>
    <x v="2266"/>
    <n v="130.38"/>
    <n v="279.45"/>
  </r>
  <r>
    <x v="48"/>
    <x v="13"/>
    <x v="2267"/>
    <n v="135.72"/>
    <n v="284.02"/>
  </r>
  <r>
    <x v="48"/>
    <x v="14"/>
    <x v="2268"/>
    <n v="145.47999999999999"/>
    <n v="301.11"/>
  </r>
  <r>
    <x v="48"/>
    <x v="15"/>
    <x v="2269"/>
    <n v="151.65"/>
    <n v="314.54000000000002"/>
  </r>
  <r>
    <x v="48"/>
    <x v="16"/>
    <x v="2270"/>
    <n v="158.21"/>
    <n v="323.08"/>
  </r>
  <r>
    <x v="48"/>
    <x v="17"/>
    <x v="2271"/>
    <n v="165.18"/>
    <n v="340.78"/>
  </r>
  <r>
    <x v="48"/>
    <x v="18"/>
    <x v="2272"/>
    <n v="172.58"/>
    <n v="350.24"/>
  </r>
  <r>
    <x v="48"/>
    <x v="19"/>
    <x v="2273"/>
    <n v="175.36"/>
    <n v="365.19"/>
  </r>
  <r>
    <x v="48"/>
    <x v="20"/>
    <x v="2274"/>
    <n v="183.49"/>
    <n v="382.89"/>
  </r>
  <r>
    <x v="48"/>
    <x v="21"/>
    <x v="2275"/>
    <n v="197.68"/>
    <n v="398.76"/>
  </r>
  <r>
    <x v="48"/>
    <x v="22"/>
    <x v="2276"/>
    <n v="207.08"/>
    <n v="423.17"/>
  </r>
  <r>
    <x v="48"/>
    <x v="23"/>
    <x v="2277"/>
    <n v="217.03"/>
    <n v="439.49"/>
  </r>
  <r>
    <x v="48"/>
    <x v="24"/>
    <x v="2278"/>
    <n v="233.94"/>
    <n v="448.04"/>
  </r>
  <r>
    <x v="48"/>
    <x v="25"/>
    <x v="2279"/>
    <n v="245.31"/>
    <n v="472.45"/>
  </r>
  <r>
    <x v="48"/>
    <x v="26"/>
    <x v="2280"/>
    <n v="257.26"/>
    <n v="498.69"/>
  </r>
  <r>
    <x v="48"/>
    <x v="27"/>
    <x v="2281"/>
    <n v="262.39999999999998"/>
    <n v="526.15"/>
  </r>
  <r>
    <x v="48"/>
    <x v="28"/>
    <x v="2282"/>
    <n v="275.14"/>
    <n v="555.45000000000005"/>
  </r>
  <r>
    <x v="48"/>
    <x v="29"/>
    <x v="2283"/>
    <n v="296.58"/>
    <n v="556.66999999999996"/>
  </r>
  <r>
    <x v="48"/>
    <x v="30"/>
    <x v="2284"/>
    <n v="310.85000000000002"/>
    <n v="586.57000000000005"/>
  </r>
  <r>
    <x v="48"/>
    <x v="31"/>
    <x v="2285"/>
    <n v="334.64"/>
    <n v="618.91999999999996"/>
  </r>
  <r>
    <x v="48"/>
    <x v="32"/>
    <x v="2286"/>
    <n v="341.19"/>
    <n v="652.49"/>
  </r>
  <r>
    <x v="48"/>
    <x v="33"/>
    <x v="2287"/>
    <n v="357.3"/>
    <n v="687.88"/>
  </r>
  <r>
    <x v="48"/>
    <x v="34"/>
    <x v="2288"/>
    <n v="374.08"/>
    <n v="700.09"/>
  </r>
  <r>
    <x v="48"/>
    <x v="35"/>
    <x v="2289"/>
    <n v="402.28"/>
    <n v="724.5"/>
  </r>
  <r>
    <x v="48"/>
    <x v="36"/>
    <x v="2290"/>
    <n v="432.23"/>
    <n v="763.56"/>
  </r>
  <r>
    <x v="48"/>
    <x v="37"/>
    <x v="2291"/>
    <n v="440.55"/>
    <n v="804.45"/>
  </r>
  <r>
    <x v="48"/>
    <x v="38"/>
    <x v="2292"/>
    <n v="448.69"/>
    <n v="847.47"/>
  </r>
  <r>
    <x v="48"/>
    <x v="39"/>
    <x v="2293"/>
    <n v="482.39"/>
    <n v="886.53"/>
  </r>
  <r>
    <x v="48"/>
    <x v="40"/>
    <x v="2294"/>
    <n v="518.29999999999995"/>
    <n v="892.63"/>
  </r>
  <r>
    <x v="48"/>
    <x v="41"/>
    <x v="2295"/>
    <n v="542.55999999999995"/>
    <n v="941.46"/>
  </r>
  <r>
    <x v="48"/>
    <x v="42"/>
    <x v="2296"/>
    <n v="553.38"/>
    <n v="993.94"/>
  </r>
  <r>
    <x v="48"/>
    <x v="43"/>
    <x v="2297"/>
    <n v="579.73"/>
    <n v="1048.8699999999999"/>
  </r>
  <r>
    <x v="48"/>
    <x v="44"/>
    <x v="2298"/>
    <n v="623.9"/>
    <n v="1108.68"/>
  </r>
  <r>
    <x v="48"/>
    <x v="45"/>
    <x v="2299"/>
    <n v="654.47"/>
    <n v="1153.8399999999999"/>
  </r>
  <r>
    <x v="48"/>
    <x v="46"/>
    <x v="2300"/>
    <n v="705.03"/>
    <n v="1174.5899999999999"/>
  </r>
  <r>
    <x v="48"/>
    <x v="47"/>
    <x v="2301"/>
    <n v="703.58"/>
    <n v="1245.3800000000001"/>
  </r>
  <r>
    <x v="48"/>
    <x v="48"/>
    <x v="2302"/>
    <n v="740.6"/>
    <n v="1323.5"/>
  </r>
  <r>
    <x v="49"/>
    <x v="0"/>
    <x v="2303"/>
    <n v="88.65"/>
    <n v="203.39"/>
  </r>
  <r>
    <x v="49"/>
    <x v="1"/>
    <x v="2304"/>
    <n v="92.13"/>
    <n v="209.34"/>
  </r>
  <r>
    <x v="49"/>
    <x v="2"/>
    <x v="2305"/>
    <n v="98.65"/>
    <n v="219.26"/>
  </r>
  <r>
    <x v="49"/>
    <x v="3"/>
    <x v="2306"/>
    <n v="102.61"/>
    <n v="228.41"/>
  </r>
  <r>
    <x v="49"/>
    <x v="4"/>
    <x v="2307"/>
    <n v="106.78"/>
    <n v="235.5"/>
  </r>
  <r>
    <x v="49"/>
    <x v="5"/>
    <x v="2308"/>
    <n v="111.19"/>
    <n v="243.44"/>
  </r>
  <r>
    <x v="49"/>
    <x v="6"/>
    <x v="2309"/>
    <n v="115.87"/>
    <n v="260.52999999999997"/>
  </r>
  <r>
    <x v="49"/>
    <x v="7"/>
    <x v="2310"/>
    <n v="120.84"/>
    <n v="270.29000000000002"/>
  </r>
  <r>
    <x v="49"/>
    <x v="8"/>
    <x v="2311"/>
    <n v="126.14"/>
    <n v="280.97000000000003"/>
  </r>
  <r>
    <x v="49"/>
    <x v="9"/>
    <x v="2312"/>
    <n v="127.98"/>
    <n v="292.87"/>
  </r>
  <r>
    <x v="49"/>
    <x v="10"/>
    <x v="2313"/>
    <n v="137.86000000000001"/>
    <n v="306.91000000000003"/>
  </r>
  <r>
    <x v="49"/>
    <x v="11"/>
    <x v="2314"/>
    <n v="140.19"/>
    <n v="320.94"/>
  </r>
  <r>
    <x v="49"/>
    <x v="12"/>
    <x v="2315"/>
    <n v="147.01"/>
    <n v="343.53"/>
  </r>
  <r>
    <x v="49"/>
    <x v="13"/>
    <x v="2316"/>
    <n v="158.97"/>
    <n v="360"/>
  </r>
  <r>
    <x v="49"/>
    <x v="14"/>
    <x v="2317"/>
    <n v="162.32"/>
    <n v="371.9"/>
  </r>
  <r>
    <x v="49"/>
    <x v="15"/>
    <x v="2318"/>
    <n v="170.94"/>
    <n v="398.45"/>
  </r>
  <r>
    <x v="49"/>
    <x v="16"/>
    <x v="2319"/>
    <n v="185.65"/>
    <n v="416.76"/>
  </r>
  <r>
    <x v="49"/>
    <x v="17"/>
    <x v="2320"/>
    <n v="190.36"/>
    <n v="446.05"/>
  </r>
  <r>
    <x v="49"/>
    <x v="18"/>
    <x v="2321"/>
    <n v="195.25"/>
    <n v="471.23"/>
  </r>
  <r>
    <x v="49"/>
    <x v="19"/>
    <x v="2322"/>
    <n v="206.64"/>
    <n v="498.08"/>
  </r>
  <r>
    <x v="49"/>
    <x v="20"/>
    <x v="2323"/>
    <n v="218.87"/>
    <n v="520.66"/>
  </r>
  <r>
    <x v="49"/>
    <x v="21"/>
    <x v="2324"/>
    <n v="231.94"/>
    <n v="555.45000000000005"/>
  </r>
  <r>
    <x v="49"/>
    <x v="22"/>
    <x v="2325"/>
    <n v="245.86"/>
    <n v="567.04"/>
  </r>
  <r>
    <x v="49"/>
    <x v="23"/>
    <x v="2326"/>
    <n v="260.62"/>
    <n v="618.91999999999996"/>
  </r>
  <r>
    <x v="49"/>
    <x v="24"/>
    <x v="2327"/>
    <n v="276.23"/>
    <n v="650.04"/>
  </r>
  <r>
    <x v="49"/>
    <x v="25"/>
    <x v="2328"/>
    <n v="292.7"/>
    <n v="687.88"/>
  </r>
  <r>
    <x v="49"/>
    <x v="26"/>
    <x v="2329"/>
    <n v="310.04000000000002"/>
    <n v="721.45"/>
  </r>
  <r>
    <x v="49"/>
    <x v="27"/>
    <x v="2330"/>
    <n v="338.41"/>
    <n v="763.56"/>
  </r>
  <r>
    <x v="49"/>
    <x v="28"/>
    <x v="2331"/>
    <n v="358.23"/>
    <n v="804.45"/>
  </r>
  <r>
    <x v="49"/>
    <x v="29"/>
    <x v="2332"/>
    <n v="379.12"/>
    <n v="847.17"/>
  </r>
  <r>
    <x v="49"/>
    <x v="30"/>
    <x v="2333"/>
    <n v="401.18"/>
    <n v="879.21"/>
  </r>
  <r>
    <x v="49"/>
    <x v="31"/>
    <x v="2334"/>
    <n v="424.52"/>
    <n v="941.46"/>
  </r>
  <r>
    <x v="49"/>
    <x v="32"/>
    <x v="2335"/>
    <n v="449.29"/>
    <n v="974.41"/>
  </r>
  <r>
    <x v="49"/>
    <x v="33"/>
    <x v="2336"/>
    <n v="475.67"/>
    <n v="1048.8699999999999"/>
  </r>
  <r>
    <x v="49"/>
    <x v="34"/>
    <x v="2337"/>
    <n v="549"/>
    <n v="1094.03"/>
  </r>
  <r>
    <x v="49"/>
    <x v="35"/>
    <x v="2338"/>
    <n v="550.12"/>
    <n v="1174.5899999999999"/>
  </r>
  <r>
    <x v="49"/>
    <x v="36"/>
    <x v="2339"/>
    <n v="583.83000000000004"/>
    <n v="1245.3800000000001"/>
  </r>
  <r>
    <x v="49"/>
    <x v="37"/>
    <x v="2340"/>
    <n v="620.49"/>
    <n v="1282"/>
  </r>
  <r>
    <x v="49"/>
    <x v="38"/>
    <x v="2341"/>
    <n v="660.61"/>
    <n v="1410.16"/>
  </r>
  <r>
    <x v="49"/>
    <x v="39"/>
    <x v="2342"/>
    <n v="704.99"/>
    <n v="1509.03"/>
  </r>
  <r>
    <x v="49"/>
    <x v="40"/>
    <x v="2343"/>
    <n v="754.6"/>
    <n v="1614"/>
  </r>
  <r>
    <x v="49"/>
    <x v="41"/>
    <x v="2344"/>
    <n v="810.84"/>
    <n v="1750.7"/>
  </r>
  <r>
    <x v="49"/>
    <x v="42"/>
    <x v="2345"/>
    <n v="850.36"/>
    <n v="1896.56"/>
  </r>
  <r>
    <x v="49"/>
    <x v="43"/>
    <x v="2346"/>
    <n v="924.92"/>
    <n v="2101.62"/>
  </r>
  <r>
    <x v="49"/>
    <x v="44"/>
    <x v="2347"/>
    <n v="1016.2"/>
    <n v="2353.06"/>
  </r>
  <r>
    <x v="49"/>
    <x v="45"/>
    <x v="2348"/>
    <n v="1167.67"/>
    <n v="2709.47"/>
  </r>
  <r>
    <x v="49"/>
    <x v="46"/>
    <x v="2349"/>
    <n v="1222.03"/>
    <n v="3300.23"/>
  </r>
  <r>
    <x v="49"/>
    <x v="47"/>
    <x v="2350"/>
    <n v="1630.37"/>
    <n v="4716.1000000000004"/>
  </r>
  <r>
    <x v="49"/>
    <x v="48"/>
    <x v="2351"/>
    <n v="1439.5"/>
    <s v="infini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900-000000000000}" name="PivotTable2" cacheId="1" dataOnRows="1" applyNumberFormats="0" applyBorderFormats="0" applyFontFormats="0" applyPatternFormats="0" applyAlignmentFormats="0" applyWidthHeightFormats="1" dataCaption="Data" updatedVersion="2" asteriskTotals="1" showItems="0" showMemberPropertyTips="0" useAutoFormatting="1" rowGrandTotals="0" colGrandTotals="0" itemPrintTitles="1" createdVersion="1" indent="0" compact="0" compactData="0" gridDropZones="1">
  <location ref="C21:BA172" firstHeaderRow="1" firstDataRow="2" firstDataCol="2"/>
  <pivotFields count="5">
    <pivotField axis="axisRow" compact="0" outline="0" subtotalTop="0" showAll="0" includeNewItemsInFilter="1">
      <items count="5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t="default"/>
      </items>
    </pivotField>
    <pivotField axis="axisCol" compact="0" outline="0" subtotalTop="0" showAll="0" includeNewItemsInFilter="1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t="default"/>
      </items>
    </pivotField>
    <pivotField dataField="1" compact="0" outline="0" subtotalTop="0" showAll="0" includeNewItemsInFilter="1"/>
    <pivotField dataField="1" compact="0" numFmtId="167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150">
    <i>
      <x/>
      <x/>
    </i>
    <i r="1" i="1">
      <x v="1"/>
    </i>
    <i r="1" i="2">
      <x v="2"/>
    </i>
    <i>
      <x v="1"/>
      <x/>
    </i>
    <i r="1" i="1">
      <x v="1"/>
    </i>
    <i r="1" i="2">
      <x v="2"/>
    </i>
    <i>
      <x v="2"/>
      <x/>
    </i>
    <i r="1" i="1">
      <x v="1"/>
    </i>
    <i r="1" i="2">
      <x v="2"/>
    </i>
    <i>
      <x v="3"/>
      <x/>
    </i>
    <i r="1" i="1">
      <x v="1"/>
    </i>
    <i r="1" i="2">
      <x v="2"/>
    </i>
    <i>
      <x v="4"/>
      <x/>
    </i>
    <i r="1" i="1">
      <x v="1"/>
    </i>
    <i r="1" i="2">
      <x v="2"/>
    </i>
    <i>
      <x v="5"/>
      <x/>
    </i>
    <i r="1" i="1">
      <x v="1"/>
    </i>
    <i r="1" i="2">
      <x v="2"/>
    </i>
    <i>
      <x v="6"/>
      <x/>
    </i>
    <i r="1" i="1">
      <x v="1"/>
    </i>
    <i r="1" i="2">
      <x v="2"/>
    </i>
    <i>
      <x v="7"/>
      <x/>
    </i>
    <i r="1" i="1">
      <x v="1"/>
    </i>
    <i r="1" i="2">
      <x v="2"/>
    </i>
    <i>
      <x v="8"/>
      <x/>
    </i>
    <i r="1" i="1">
      <x v="1"/>
    </i>
    <i r="1" i="2">
      <x v="2"/>
    </i>
    <i>
      <x v="9"/>
      <x/>
    </i>
    <i r="1" i="1">
      <x v="1"/>
    </i>
    <i r="1" i="2">
      <x v="2"/>
    </i>
    <i>
      <x v="10"/>
      <x/>
    </i>
    <i r="1" i="1">
      <x v="1"/>
    </i>
    <i r="1" i="2">
      <x v="2"/>
    </i>
    <i>
      <x v="11"/>
      <x/>
    </i>
    <i r="1" i="1">
      <x v="1"/>
    </i>
    <i r="1" i="2">
      <x v="2"/>
    </i>
    <i>
      <x v="12"/>
      <x/>
    </i>
    <i r="1" i="1">
      <x v="1"/>
    </i>
    <i r="1" i="2">
      <x v="2"/>
    </i>
    <i>
      <x v="13"/>
      <x/>
    </i>
    <i r="1" i="1">
      <x v="1"/>
    </i>
    <i r="1" i="2">
      <x v="2"/>
    </i>
    <i>
      <x v="14"/>
      <x/>
    </i>
    <i r="1" i="1">
      <x v="1"/>
    </i>
    <i r="1" i="2">
      <x v="2"/>
    </i>
    <i>
      <x v="15"/>
      <x/>
    </i>
    <i r="1" i="1">
      <x v="1"/>
    </i>
    <i r="1" i="2">
      <x v="2"/>
    </i>
    <i>
      <x v="16"/>
      <x/>
    </i>
    <i r="1" i="1">
      <x v="1"/>
    </i>
    <i r="1" i="2">
      <x v="2"/>
    </i>
    <i>
      <x v="17"/>
      <x/>
    </i>
    <i r="1" i="1">
      <x v="1"/>
    </i>
    <i r="1" i="2">
      <x v="2"/>
    </i>
    <i>
      <x v="18"/>
      <x/>
    </i>
    <i r="1" i="1">
      <x v="1"/>
    </i>
    <i r="1" i="2">
      <x v="2"/>
    </i>
    <i>
      <x v="19"/>
      <x/>
    </i>
    <i r="1" i="1">
      <x v="1"/>
    </i>
    <i r="1" i="2">
      <x v="2"/>
    </i>
    <i>
      <x v="20"/>
      <x/>
    </i>
    <i r="1" i="1">
      <x v="1"/>
    </i>
    <i r="1" i="2">
      <x v="2"/>
    </i>
    <i>
      <x v="21"/>
      <x/>
    </i>
    <i r="1" i="1">
      <x v="1"/>
    </i>
    <i r="1" i="2">
      <x v="2"/>
    </i>
    <i>
      <x v="22"/>
      <x/>
    </i>
    <i r="1" i="1">
      <x v="1"/>
    </i>
    <i r="1" i="2">
      <x v="2"/>
    </i>
    <i>
      <x v="23"/>
      <x/>
    </i>
    <i r="1" i="1">
      <x v="1"/>
    </i>
    <i r="1" i="2">
      <x v="2"/>
    </i>
    <i>
      <x v="24"/>
      <x/>
    </i>
    <i r="1" i="1">
      <x v="1"/>
    </i>
    <i r="1" i="2">
      <x v="2"/>
    </i>
    <i>
      <x v="25"/>
      <x/>
    </i>
    <i r="1" i="1">
      <x v="1"/>
    </i>
    <i r="1" i="2">
      <x v="2"/>
    </i>
    <i>
      <x v="26"/>
      <x/>
    </i>
    <i r="1" i="1">
      <x v="1"/>
    </i>
    <i r="1" i="2">
      <x v="2"/>
    </i>
    <i>
      <x v="27"/>
      <x/>
    </i>
    <i r="1" i="1">
      <x v="1"/>
    </i>
    <i r="1" i="2">
      <x v="2"/>
    </i>
    <i>
      <x v="28"/>
      <x/>
    </i>
    <i r="1" i="1">
      <x v="1"/>
    </i>
    <i r="1" i="2">
      <x v="2"/>
    </i>
    <i>
      <x v="29"/>
      <x/>
    </i>
    <i r="1" i="1">
      <x v="1"/>
    </i>
    <i r="1" i="2">
      <x v="2"/>
    </i>
    <i>
      <x v="30"/>
      <x/>
    </i>
    <i r="1" i="1">
      <x v="1"/>
    </i>
    <i r="1" i="2">
      <x v="2"/>
    </i>
    <i>
      <x v="31"/>
      <x/>
    </i>
    <i r="1" i="1">
      <x v="1"/>
    </i>
    <i r="1" i="2">
      <x v="2"/>
    </i>
    <i>
      <x v="32"/>
      <x/>
    </i>
    <i r="1" i="1">
      <x v="1"/>
    </i>
    <i r="1" i="2">
      <x v="2"/>
    </i>
    <i>
      <x v="33"/>
      <x/>
    </i>
    <i r="1" i="1">
      <x v="1"/>
    </i>
    <i r="1" i="2">
      <x v="2"/>
    </i>
    <i>
      <x v="34"/>
      <x/>
    </i>
    <i r="1" i="1">
      <x v="1"/>
    </i>
    <i r="1" i="2">
      <x v="2"/>
    </i>
    <i>
      <x v="35"/>
      <x/>
    </i>
    <i r="1" i="1">
      <x v="1"/>
    </i>
    <i r="1" i="2">
      <x v="2"/>
    </i>
    <i>
      <x v="36"/>
      <x/>
    </i>
    <i r="1" i="1">
      <x v="1"/>
    </i>
    <i r="1" i="2">
      <x v="2"/>
    </i>
    <i>
      <x v="37"/>
      <x/>
    </i>
    <i r="1" i="1">
      <x v="1"/>
    </i>
    <i r="1" i="2">
      <x v="2"/>
    </i>
    <i>
      <x v="38"/>
      <x/>
    </i>
    <i r="1" i="1">
      <x v="1"/>
    </i>
    <i r="1" i="2">
      <x v="2"/>
    </i>
    <i>
      <x v="39"/>
      <x/>
    </i>
    <i r="1" i="1">
      <x v="1"/>
    </i>
    <i r="1" i="2">
      <x v="2"/>
    </i>
    <i>
      <x v="40"/>
      <x/>
    </i>
    <i r="1" i="1">
      <x v="1"/>
    </i>
    <i r="1" i="2">
      <x v="2"/>
    </i>
    <i>
      <x v="41"/>
      <x/>
    </i>
    <i r="1" i="1">
      <x v="1"/>
    </i>
    <i r="1" i="2">
      <x v="2"/>
    </i>
    <i>
      <x v="42"/>
      <x/>
    </i>
    <i r="1" i="1">
      <x v="1"/>
    </i>
    <i r="1" i="2">
      <x v="2"/>
    </i>
    <i>
      <x v="43"/>
      <x/>
    </i>
    <i r="1" i="1">
      <x v="1"/>
    </i>
    <i r="1" i="2">
      <x v="2"/>
    </i>
    <i>
      <x v="44"/>
      <x/>
    </i>
    <i r="1" i="1">
      <x v="1"/>
    </i>
    <i r="1" i="2">
      <x v="2"/>
    </i>
    <i>
      <x v="45"/>
      <x/>
    </i>
    <i r="1" i="1">
      <x v="1"/>
    </i>
    <i r="1" i="2">
      <x v="2"/>
    </i>
    <i>
      <x v="46"/>
      <x/>
    </i>
    <i r="1" i="1">
      <x v="1"/>
    </i>
    <i r="1" i="2">
      <x v="2"/>
    </i>
    <i>
      <x v="47"/>
      <x/>
    </i>
    <i r="1" i="1">
      <x v="1"/>
    </i>
    <i r="1" i="2">
      <x v="2"/>
    </i>
    <i>
      <x v="48"/>
      <x/>
    </i>
    <i r="1" i="1">
      <x v="1"/>
    </i>
    <i r="1" i="2">
      <x v="2"/>
    </i>
    <i>
      <x v="49"/>
      <x/>
    </i>
    <i r="1" i="1">
      <x v="1"/>
    </i>
    <i r="1" i="2">
      <x v="2"/>
    </i>
  </rowItems>
  <colFields count="1">
    <field x="1"/>
  </colFields>
  <colItems count="4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</colItems>
  <dataFields count="3">
    <dataField name="Sum of 95L_Limit" fld="3" baseField="0" baseItem="0"/>
    <dataField name="Sum of MPN" fld="2" baseField="0" baseItem="0" numFmtId="2"/>
    <dataField name="Sum of 95U_Limit" fld="4" baseField="0" baseItem="0"/>
  </dataFields>
  <formats count="5">
    <format dxfId="4">
      <pivotArea type="all" dataOnly="0" outline="0" fieldPosition="0"/>
    </format>
    <format dxfId="3">
      <pivotArea field="0" type="button" dataOnly="0" labelOnly="1" outline="0" axis="axisRow" fieldPosition="0"/>
    </format>
    <format dxfId="2">
      <pivotArea dataOnly="0" labelOnly="1" outline="0" fieldPosition="0">
        <references count="1">
          <reference field="0" count="0"/>
        </references>
      </pivotArea>
    </format>
    <format dxfId="1">
      <pivotArea dataOnly="0" labelOnly="1" outline="0" fieldPosition="0">
        <references count="1">
          <reference field="1" count="0"/>
        </references>
      </pivotArea>
    </format>
    <format dxfId="0">
      <pivotArea type="all" dataOnly="0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hyperlink" Target="javascript:newwindow('http://www.idexx.com'%20,%20'newwindow',%20'width=750,height=400,resizable,scrollbars,toolbar,status,location');" TargetMode="External"/><Relationship Id="rId2" Type="http://schemas.openxmlformats.org/officeDocument/2006/relationships/hyperlink" Target="mailto:water@idexx.com" TargetMode="Externa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rgb="FF00B050"/>
  </sheetPr>
  <dimension ref="A1:N25"/>
  <sheetViews>
    <sheetView workbookViewId="0">
      <selection activeCell="B14" sqref="B14:D14"/>
    </sheetView>
  </sheetViews>
  <sheetFormatPr defaultRowHeight="12.75"/>
  <cols>
    <col min="1" max="1" width="30.28515625" customWidth="1"/>
    <col min="5" max="5" width="10.85546875" bestFit="1" customWidth="1"/>
    <col min="7" max="7" width="10.42578125" bestFit="1" customWidth="1"/>
  </cols>
  <sheetData>
    <row r="1" spans="1:14" ht="13.5" thickBot="1">
      <c r="A1" s="22" t="s">
        <v>64</v>
      </c>
      <c r="F1" t="s">
        <v>143</v>
      </c>
      <c r="G1" s="134" t="s">
        <v>239</v>
      </c>
    </row>
    <row r="2" spans="1:14">
      <c r="A2" s="22" t="s">
        <v>65</v>
      </c>
      <c r="J2" s="64" t="s">
        <v>82</v>
      </c>
      <c r="K2" s="65"/>
      <c r="L2" s="65"/>
      <c r="M2" s="65"/>
      <c r="N2" s="66"/>
    </row>
    <row r="3" spans="1:14">
      <c r="A3" s="22" t="s">
        <v>142</v>
      </c>
      <c r="J3" s="144" t="s">
        <v>213</v>
      </c>
      <c r="K3" s="67"/>
      <c r="L3" s="67"/>
      <c r="M3" s="67"/>
      <c r="N3" s="68"/>
    </row>
    <row r="4" spans="1:14">
      <c r="A4" s="22" t="s">
        <v>205</v>
      </c>
      <c r="J4" s="69" t="s">
        <v>212</v>
      </c>
      <c r="K4" s="67"/>
      <c r="L4" s="67"/>
      <c r="M4" s="67"/>
      <c r="N4" s="68"/>
    </row>
    <row r="5" spans="1:14" ht="13.5" thickBot="1">
      <c r="A5" s="22" t="s">
        <v>206</v>
      </c>
      <c r="J5" s="70" t="s">
        <v>211</v>
      </c>
      <c r="K5" s="71"/>
      <c r="L5" s="71"/>
      <c r="M5" s="71"/>
      <c r="N5" s="72"/>
    </row>
    <row r="6" spans="1:14">
      <c r="A6" s="22" t="s">
        <v>207</v>
      </c>
    </row>
    <row r="7" spans="1:14">
      <c r="A7" s="22" t="s">
        <v>208</v>
      </c>
    </row>
    <row r="9" spans="1:14" ht="13.5" thickBot="1"/>
    <row r="10" spans="1:14" ht="13.5" thickBot="1">
      <c r="A10" s="5" t="s">
        <v>10</v>
      </c>
      <c r="B10" s="159" t="s">
        <v>223</v>
      </c>
      <c r="C10" s="159"/>
      <c r="D10" s="160"/>
      <c r="F10" t="s">
        <v>83</v>
      </c>
    </row>
    <row r="11" spans="1:14" ht="13.5" thickBot="1">
      <c r="A11" s="5" t="s">
        <v>14</v>
      </c>
      <c r="B11" s="161">
        <v>55910</v>
      </c>
      <c r="C11" s="161"/>
      <c r="D11" s="162"/>
      <c r="E11" s="22"/>
      <c r="F11" s="141" t="s">
        <v>202</v>
      </c>
      <c r="G11" s="73"/>
    </row>
    <row r="12" spans="1:14" ht="13.5" thickBot="1">
      <c r="A12" s="5" t="s">
        <v>19</v>
      </c>
      <c r="B12" s="159" t="s">
        <v>269</v>
      </c>
      <c r="C12" s="159"/>
      <c r="D12" s="160"/>
    </row>
    <row r="13" spans="1:14" ht="13.5" thickBot="1">
      <c r="A13" s="5" t="s">
        <v>20</v>
      </c>
      <c r="B13" s="159"/>
      <c r="C13" s="159"/>
      <c r="D13" s="160"/>
    </row>
    <row r="14" spans="1:14" ht="13.5" thickBot="1">
      <c r="A14" s="5" t="s">
        <v>59</v>
      </c>
      <c r="B14" s="165"/>
      <c r="C14" s="161"/>
      <c r="D14" s="162"/>
    </row>
    <row r="15" spans="1:14" ht="12.75" customHeight="1"/>
    <row r="16" spans="1:14">
      <c r="B16" s="163" t="s">
        <v>203</v>
      </c>
      <c r="C16" s="163"/>
      <c r="D16" s="163"/>
      <c r="E16" s="163"/>
      <c r="F16" s="163"/>
      <c r="G16" s="142"/>
      <c r="H16" s="142"/>
    </row>
    <row r="17" spans="1:9">
      <c r="B17" s="163"/>
      <c r="C17" s="163"/>
      <c r="D17" s="163"/>
      <c r="E17" s="163"/>
      <c r="F17" s="163"/>
      <c r="G17" s="142"/>
      <c r="H17" s="142"/>
    </row>
    <row r="18" spans="1:9">
      <c r="B18" s="163"/>
      <c r="C18" s="163"/>
      <c r="D18" s="163"/>
      <c r="E18" s="163"/>
      <c r="F18" s="163"/>
      <c r="G18" s="142"/>
      <c r="H18" s="142"/>
    </row>
    <row r="20" spans="1:9">
      <c r="A20" t="str">
        <f>IF(A19="","","*"&amp;A19&amp;"*")</f>
        <v/>
      </c>
    </row>
    <row r="21" spans="1:9">
      <c r="A21" t="str">
        <f>IF(A20="","","*"&amp;A20&amp;"*")</f>
        <v/>
      </c>
      <c r="I21" s="22"/>
    </row>
    <row r="22" spans="1:9">
      <c r="A22" t="str">
        <f>IF(A21="","","*"&amp;A21&amp;"*")</f>
        <v/>
      </c>
    </row>
    <row r="23" spans="1:9">
      <c r="A23" t="str">
        <f>IF(A22="","","*"&amp;A22&amp;"*")</f>
        <v/>
      </c>
      <c r="B23" s="164" t="s">
        <v>204</v>
      </c>
      <c r="C23" s="164"/>
      <c r="D23" s="164"/>
    </row>
    <row r="24" spans="1:9">
      <c r="B24" s="164"/>
      <c r="C24" s="164"/>
      <c r="D24" s="164"/>
    </row>
    <row r="25" spans="1:9">
      <c r="B25" s="164"/>
      <c r="C25" s="164"/>
      <c r="D25" s="164"/>
    </row>
  </sheetData>
  <mergeCells count="7">
    <mergeCell ref="B10:D10"/>
    <mergeCell ref="B11:D11"/>
    <mergeCell ref="B16:F18"/>
    <mergeCell ref="B23:D25"/>
    <mergeCell ref="B12:D12"/>
    <mergeCell ref="B13:D13"/>
    <mergeCell ref="B14:D14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LISTS!$E$1:$E$3</xm:f>
          </x14:formula1>
          <xm:sqref>B11</xm:sqref>
        </x14:dataValidation>
        <x14:dataValidation type="list" showInputMessage="1" xr:uid="{8DE2B8C1-7C6A-43C1-9136-31DCC85A510D}">
          <x14:formula1>
            <xm:f>LISTS!$A$1:$A$7</xm:f>
          </x14:formula1>
          <xm:sqref>B10:D10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2">
    <tabColor theme="8" tint="0.59999389629810485"/>
  </sheetPr>
  <dimension ref="A1:Q22"/>
  <sheetViews>
    <sheetView tabSelected="1" topLeftCell="F1" workbookViewId="0">
      <selection activeCell="J16" sqref="J16"/>
    </sheetView>
  </sheetViews>
  <sheetFormatPr defaultColWidth="9.140625" defaultRowHeight="15"/>
  <cols>
    <col min="1" max="1" width="14.140625" style="132" bestFit="1" customWidth="1"/>
    <col min="2" max="2" width="8" style="132" bestFit="1" customWidth="1"/>
    <col min="3" max="3" width="14.42578125" style="132" bestFit="1" customWidth="1"/>
    <col min="4" max="4" width="15.85546875" style="138" bestFit="1" customWidth="1"/>
    <col min="5" max="5" width="14.5703125" style="132" bestFit="1" customWidth="1"/>
    <col min="6" max="6" width="15" style="132" bestFit="1" customWidth="1"/>
    <col min="7" max="7" width="9.42578125" style="132" bestFit="1" customWidth="1"/>
    <col min="8" max="8" width="12.5703125" style="132" bestFit="1" customWidth="1"/>
    <col min="9" max="9" width="6.5703125" style="132" bestFit="1" customWidth="1"/>
    <col min="10" max="10" width="28.85546875" style="132" customWidth="1"/>
    <col min="11" max="11" width="78.28515625" style="133" bestFit="1" customWidth="1"/>
    <col min="12" max="12" width="11.42578125" style="132" bestFit="1" customWidth="1"/>
    <col min="13" max="13" width="5.28515625" style="132" customWidth="1"/>
    <col min="14" max="14" width="5.140625" style="132" customWidth="1"/>
    <col min="15" max="15" width="15.28515625" style="132" bestFit="1" customWidth="1"/>
    <col min="16" max="16" width="14.140625" style="132" bestFit="1" customWidth="1"/>
    <col min="17" max="17" width="19.140625" style="132" bestFit="1" customWidth="1"/>
    <col min="18" max="16384" width="9.140625" style="132"/>
  </cols>
  <sheetData>
    <row r="1" spans="1:17" s="130" customFormat="1">
      <c r="A1" s="130" t="s">
        <v>128</v>
      </c>
      <c r="B1" s="130" t="s">
        <v>76</v>
      </c>
      <c r="C1" s="130" t="s">
        <v>129</v>
      </c>
      <c r="D1" s="137" t="s">
        <v>130</v>
      </c>
      <c r="E1" s="130" t="s">
        <v>131</v>
      </c>
      <c r="F1" s="130" t="s">
        <v>132</v>
      </c>
      <c r="G1" s="130" t="s">
        <v>133</v>
      </c>
      <c r="H1" s="130" t="s">
        <v>134</v>
      </c>
      <c r="I1" s="130" t="s">
        <v>135</v>
      </c>
      <c r="J1" s="130" t="s">
        <v>136</v>
      </c>
      <c r="K1" s="131" t="s">
        <v>126</v>
      </c>
      <c r="L1" s="130" t="s">
        <v>137</v>
      </c>
      <c r="M1" s="130" t="s">
        <v>138</v>
      </c>
      <c r="N1" s="130" t="s">
        <v>139</v>
      </c>
      <c r="O1" s="130" t="s">
        <v>140</v>
      </c>
      <c r="P1" s="130" t="s">
        <v>141</v>
      </c>
      <c r="Q1" s="130" t="s">
        <v>215</v>
      </c>
    </row>
    <row r="2" spans="1:17">
      <c r="A2" s="132" t="s">
        <v>241</v>
      </c>
      <c r="B2" s="132">
        <v>2552275</v>
      </c>
      <c r="C2" s="132" t="str">
        <f>IF('BACTERIA RECORD SHEET'!E5=18,"Colilert-182000","Colilert/2000")</f>
        <v>Colilert/2000</v>
      </c>
      <c r="D2" s="138">
        <v>44918.78125</v>
      </c>
      <c r="E2" s="132" t="str">
        <f>'BACTERIA RECORD SHEET'!K5</f>
        <v>E. coli</v>
      </c>
      <c r="F2" s="132">
        <f>'BACTERIA RECORD SHEET'!N5</f>
        <v>22.15</v>
      </c>
      <c r="G2" s="132" t="str">
        <f>IF(AND('BACTERIA RECORD SHEET'!L5=0,'BACTERIA RECORD SHEET'!M5=0),"TRUE","FALSE")</f>
        <v>FALSE</v>
      </c>
      <c r="H2" s="132" t="str">
        <f>IF(AND('BACTERIA RECORD SHEET'!L5=49,'BACTERIA RECORD SHEET'!M5=48),"TRUE","FALSE")</f>
        <v>FALSE</v>
      </c>
      <c r="I2" s="132">
        <f>IF(AND('BACTERIA RECORD SHEET'!L5=49,'BACTERIA RECORD SHEET'!M5=48),ROUND(2419.6*100/'BACTERIA RECORD SHEET'!F5,1),ROUND(1*100/'BACTERIA RECORD SHEET'!F5,1))</f>
        <v>0.8</v>
      </c>
      <c r="J2" s="132" t="str">
        <f>'BACTERIA RECORD SHEET'!Q5</f>
        <v>K1</v>
      </c>
      <c r="K2" s="133" t="str">
        <f>CONCATENATE("Start Temp=",'BACTERIA RECORD SHEET'!I5,";","End Temp=",'BACTERIA RECORD SHEET'!J5,";","Large/Small=",'BACTERIA RECORD SHEET'!L5,"/",'BACTERIA RECORD SHEET'!M5,";","95% CI Low/High=",'BACTERIA RECORD SHEET'!O5,"/",'BACTERIA RECORD SHEET'!P5,";",'BACTERIA RECORD SHEET'!R5)</f>
        <v>Start Temp=34.8;End Temp=35;Large/Small=9/15;95% CI Low/High=14.925/31.7416666666667;</v>
      </c>
      <c r="L2" s="132" t="s">
        <v>265</v>
      </c>
      <c r="M2" s="132">
        <f>ROUND(1*100/'BACTERIA RECORD SHEET'!F5,1)</f>
        <v>0.8</v>
      </c>
      <c r="N2" s="132">
        <f>ROUND(1*100/'BACTERIA RECORD SHEET'!F5,1)</f>
        <v>0.8</v>
      </c>
      <c r="O2" s="132" t="s">
        <v>266</v>
      </c>
      <c r="P2" s="132">
        <f>ROUND(100/'BACTERIA RECORD SHEET'!F5,2)</f>
        <v>0.83</v>
      </c>
      <c r="Q2" s="194" t="s">
        <v>267</v>
      </c>
    </row>
    <row r="3" spans="1:17">
      <c r="A3" s="132" t="s">
        <v>241</v>
      </c>
      <c r="B3" s="132">
        <v>2552276</v>
      </c>
      <c r="C3" s="132" t="str">
        <f>IF('BACTERIA RECORD SHEET'!E6=18,"Colilert-182000","Colilert/2000")</f>
        <v>Colilert/2000</v>
      </c>
      <c r="D3" s="138">
        <v>44918.78125</v>
      </c>
      <c r="E3" s="132" t="str">
        <f>'BACTERIA RECORD SHEET'!K6</f>
        <v>E. coli</v>
      </c>
      <c r="F3" s="132">
        <f>'BACTERIA RECORD SHEET'!N6</f>
        <v>40.15</v>
      </c>
      <c r="G3" s="132" t="str">
        <f>IF(AND('BACTERIA RECORD SHEET'!L6=0,'BACTERIA RECORD SHEET'!M6=0),"TRUE","FALSE")</f>
        <v>FALSE</v>
      </c>
      <c r="H3" s="132" t="str">
        <f>IF(AND('BACTERIA RECORD SHEET'!L6=49,'BACTERIA RECORD SHEET'!M6=48),"TRUE","FALSE")</f>
        <v>FALSE</v>
      </c>
      <c r="I3" s="132">
        <f>IF(AND('BACTERIA RECORD SHEET'!L6=49,'BACTERIA RECORD SHEET'!M6=48),ROUND(2419.6*100/'BACTERIA RECORD SHEET'!F6,1),ROUND(1*100/'BACTERIA RECORD SHEET'!F6,1))</f>
        <v>0.8</v>
      </c>
      <c r="J3" s="132" t="str">
        <f>'BACTERIA RECORD SHEET'!Q6</f>
        <v>K1</v>
      </c>
      <c r="K3" s="133" t="str">
        <f>CONCATENATE("Start Temp=",'BACTERIA RECORD SHEET'!I6,";","End Temp=",'BACTERIA RECORD SHEET'!J6,";","Large/Small=",'BACTERIA RECORD SHEET'!L6,"/",'BACTERIA RECORD SHEET'!M6,";","95% CI Low/High=",'BACTERIA RECORD SHEET'!O6,"/",'BACTERIA RECORD SHEET'!P6,";",'BACTERIA RECORD SHEET'!R6)</f>
        <v>Start Temp=35;End Temp=35;Large/Small=25/10;95% CI Low/High=28.625/54.9666666666667;</v>
      </c>
      <c r="L3" s="132" t="s">
        <v>265</v>
      </c>
      <c r="M3" s="132">
        <f>ROUND(1*100/'BACTERIA RECORD SHEET'!F6,1)</f>
        <v>0.8</v>
      </c>
      <c r="N3" s="132">
        <f>ROUND(1*100/'BACTERIA RECORD SHEET'!F6,1)</f>
        <v>0.8</v>
      </c>
      <c r="O3" s="132" t="s">
        <v>266</v>
      </c>
      <c r="P3" s="132">
        <f>ROUND(100/'BACTERIA RECORD SHEET'!F6,2)</f>
        <v>0.83</v>
      </c>
      <c r="Q3" s="194" t="s">
        <v>267</v>
      </c>
    </row>
    <row r="4" spans="1:17">
      <c r="A4" s="132" t="s">
        <v>241</v>
      </c>
      <c r="B4" s="132">
        <v>2552277</v>
      </c>
      <c r="C4" s="132" t="str">
        <f>IF('BACTERIA RECORD SHEET'!E7=18,"Colilert-182000","Colilert/2000")</f>
        <v>Colilert/2000</v>
      </c>
      <c r="D4" s="138">
        <v>44918.78125</v>
      </c>
      <c r="E4" s="132" t="str">
        <f>'BACTERIA RECORD SHEET'!K7</f>
        <v>E. coli</v>
      </c>
      <c r="F4" s="132">
        <f>'BACTERIA RECORD SHEET'!N7</f>
        <v>43.31666666666667</v>
      </c>
      <c r="G4" s="132" t="str">
        <f>IF(AND('BACTERIA RECORD SHEET'!L7=0,'BACTERIA RECORD SHEET'!M7=0),"TRUE","FALSE")</f>
        <v>FALSE</v>
      </c>
      <c r="H4" s="132" t="str">
        <f>IF(AND('BACTERIA RECORD SHEET'!L7=49,'BACTERIA RECORD SHEET'!M7=48),"TRUE","FALSE")</f>
        <v>FALSE</v>
      </c>
      <c r="I4" s="132">
        <f>IF(AND('BACTERIA RECORD SHEET'!L7=49,'BACTERIA RECORD SHEET'!M7=48),ROUND(2419.6*100/'BACTERIA RECORD SHEET'!F7,1),ROUND(1*100/'BACTERIA RECORD SHEET'!F7,1))</f>
        <v>0.8</v>
      </c>
      <c r="J4" s="132" t="str">
        <f>'BACTERIA RECORD SHEET'!Q7</f>
        <v>Ea</v>
      </c>
      <c r="K4" s="133" t="str">
        <f>CONCATENATE("Start Temp=",'BACTERIA RECORD SHEET'!I7,";","End Temp=",'BACTERIA RECORD SHEET'!J7,";","Large/Small=",'BACTERIA RECORD SHEET'!L7,"/",'BACTERIA RECORD SHEET'!M7,";","95% CI Low/High=",'BACTERIA RECORD SHEET'!O7,"/",'BACTERIA RECORD SHEET'!P7,";",'BACTERIA RECORD SHEET'!R7)</f>
        <v>Start Temp=35.6;End Temp=35;Large/Small=26/11;95% CI Low/High=30.875/58.65;</v>
      </c>
      <c r="L4" s="132" t="s">
        <v>265</v>
      </c>
      <c r="M4" s="132">
        <f>ROUND(1*100/'BACTERIA RECORD SHEET'!F7,1)</f>
        <v>0.8</v>
      </c>
      <c r="N4" s="132">
        <f>ROUND(1*100/'BACTERIA RECORD SHEET'!F7,1)</f>
        <v>0.8</v>
      </c>
      <c r="O4" s="132" t="s">
        <v>266</v>
      </c>
      <c r="P4" s="132">
        <f>ROUND(100/'BACTERIA RECORD SHEET'!F7,2)</f>
        <v>0.83</v>
      </c>
      <c r="Q4" s="194" t="str">
        <f>IF(AND('BACTERIA RECORD SHEET'!M7=0,'BACTERIA RECORD SHEET'!L7=0),"U",IF(AND('BACTERIA RECORD SHEET'!M7=48,'BACTERIA RECORD SHEET'!L7=49),"GT",""))</f>
        <v/>
      </c>
    </row>
    <row r="5" spans="1:17">
      <c r="A5" s="132" t="s">
        <v>241</v>
      </c>
      <c r="B5" s="132">
        <v>2552278</v>
      </c>
      <c r="C5" s="132" t="str">
        <f>IF('BACTERIA RECORD SHEET'!E8=18,"Colilert-182000","Colilert/2000")</f>
        <v>Colilert/2000</v>
      </c>
      <c r="D5" s="138">
        <v>44918.78125</v>
      </c>
      <c r="E5" s="132" t="str">
        <f>'BACTERIA RECORD SHEET'!K8</f>
        <v>E. coli</v>
      </c>
      <c r="F5" s="132" t="str">
        <f>'BACTERIA RECORD SHEET'!N8</f>
        <v>&lt;0.8</v>
      </c>
      <c r="G5" s="132" t="str">
        <f>IF(AND('BACTERIA RECORD SHEET'!L8=0,'BACTERIA RECORD SHEET'!M8=0),"TRUE","FALSE")</f>
        <v>TRUE</v>
      </c>
      <c r="H5" s="132" t="str">
        <f>IF(AND('BACTERIA RECORD SHEET'!L8=49,'BACTERIA RECORD SHEET'!M8=48),"TRUE","FALSE")</f>
        <v>FALSE</v>
      </c>
      <c r="I5" s="132">
        <f>IF(AND('BACTERIA RECORD SHEET'!L8=49,'BACTERIA RECORD SHEET'!M8=48),ROUND(2419.6*100/'BACTERIA RECORD SHEET'!F8,1),ROUND(1*100/'BACTERIA RECORD SHEET'!F8,1))</f>
        <v>0.8</v>
      </c>
      <c r="J5" s="132" t="str">
        <f>'BACTERIA RECORD SHEET'!Q8</f>
        <v>U</v>
      </c>
      <c r="K5" s="133" t="str">
        <f>CONCATENATE("Start Temp=",'BACTERIA RECORD SHEET'!I8,";","End Temp=",'BACTERIA RECORD SHEET'!J8,";","Large/Small=",'BACTERIA RECORD SHEET'!L8,"/",'BACTERIA RECORD SHEET'!M8,";","95% CI Low/High=",'BACTERIA RECORD SHEET'!O8,"/",'BACTERIA RECORD SHEET'!P8,";",'BACTERIA RECORD SHEET'!R8)</f>
        <v>Start Temp=35;End Temp=35;Large/Small=0/0;95% CI Low/High=&lt;0.8/&lt;0.8;</v>
      </c>
      <c r="L5" s="132" t="s">
        <v>265</v>
      </c>
      <c r="M5" s="132">
        <f>ROUND(1*100/'BACTERIA RECORD SHEET'!F8,1)</f>
        <v>0.8</v>
      </c>
      <c r="N5" s="132">
        <f>ROUND(1*100/'BACTERIA RECORD SHEET'!F8,1)</f>
        <v>0.8</v>
      </c>
      <c r="O5" s="132" t="s">
        <v>266</v>
      </c>
      <c r="P5" s="132">
        <f>ROUND(100/'BACTERIA RECORD SHEET'!F8,2)</f>
        <v>0.83</v>
      </c>
      <c r="Q5" s="194" t="str">
        <f>IF(AND('BACTERIA RECORD SHEET'!M8=0,'BACTERIA RECORD SHEET'!L8=0),"U",IF(AND('BACTERIA RECORD SHEET'!M8=48,'BACTERIA RECORD SHEET'!L8=49),"GT",""))</f>
        <v>U</v>
      </c>
    </row>
    <row r="6" spans="1:17">
      <c r="A6" s="132" t="s">
        <v>241</v>
      </c>
      <c r="B6" s="132">
        <v>2552279</v>
      </c>
      <c r="C6" s="132" t="str">
        <f>IF('BACTERIA RECORD SHEET'!E9=18,"Colilert-182000","Colilert/2000")</f>
        <v>Colilert/2000</v>
      </c>
      <c r="D6" s="138">
        <v>44918.78125</v>
      </c>
      <c r="E6" s="132" t="str">
        <f>'BACTERIA RECORD SHEET'!K9</f>
        <v>E. coli</v>
      </c>
      <c r="F6" s="132">
        <f>'BACTERIA RECORD SHEET'!N9</f>
        <v>0.82499999999999996</v>
      </c>
      <c r="G6" s="132" t="str">
        <f>IF(AND('BACTERIA RECORD SHEET'!L9=0,'BACTERIA RECORD SHEET'!M9=0),"TRUE","FALSE")</f>
        <v>FALSE</v>
      </c>
      <c r="H6" s="132" t="str">
        <f>IF(AND('BACTERIA RECORD SHEET'!L9=49,'BACTERIA RECORD SHEET'!M9=48),"TRUE","FALSE")</f>
        <v>FALSE</v>
      </c>
      <c r="I6" s="132">
        <f>IF(AND('BACTERIA RECORD SHEET'!L9=49,'BACTERIA RECORD SHEET'!M9=48),ROUND(2419.6*100/'BACTERIA RECORD SHEET'!F9,1),ROUND(1*100/'BACTERIA RECORD SHEET'!F9,1))</f>
        <v>0.8</v>
      </c>
      <c r="J6" s="132" t="str">
        <f>'BACTERIA RECORD SHEET'!Q9</f>
        <v/>
      </c>
      <c r="K6" s="133" t="str">
        <f>CONCATENATE("Start Temp=",'BACTERIA RECORD SHEET'!I9,";","End Temp=",'BACTERIA RECORD SHEET'!J9,";","Large/Small=",'BACTERIA RECORD SHEET'!L9,"/",'BACTERIA RECORD SHEET'!M9,";","95% CI Low/High=",'BACTERIA RECORD SHEET'!O9,"/",'BACTERIA RECORD SHEET'!P9,";",'BACTERIA RECORD SHEET'!R9)</f>
        <v>Start Temp=35;End Temp=35;Large/Small=0/1;95% CI Low/High=0.025/3.05833333333333;</v>
      </c>
      <c r="L6" s="132" t="s">
        <v>265</v>
      </c>
      <c r="M6" s="132">
        <f>ROUND(1*100/'BACTERIA RECORD SHEET'!F9,1)</f>
        <v>0.8</v>
      </c>
      <c r="N6" s="132">
        <f>ROUND(1*100/'BACTERIA RECORD SHEET'!F9,1)</f>
        <v>0.8</v>
      </c>
      <c r="O6" s="132" t="s">
        <v>266</v>
      </c>
      <c r="P6" s="132">
        <f>ROUND(100/'BACTERIA RECORD SHEET'!F9,2)</f>
        <v>0.83</v>
      </c>
      <c r="Q6" s="194" t="str">
        <f>IF(AND('BACTERIA RECORD SHEET'!M9=0,'BACTERIA RECORD SHEET'!L9=0),"U",IF(AND('BACTERIA RECORD SHEET'!M9=48,'BACTERIA RECORD SHEET'!L9=49),"GT",""))</f>
        <v/>
      </c>
    </row>
    <row r="7" spans="1:17">
      <c r="A7" s="132" t="s">
        <v>241</v>
      </c>
      <c r="B7" s="132">
        <v>2552280</v>
      </c>
      <c r="C7" s="132" t="str">
        <f>IF('BACTERIA RECORD SHEET'!E10=18,"Colilert-182000","Colilert/2000")</f>
        <v>Colilert/2000</v>
      </c>
      <c r="D7" s="138">
        <v>44918.78125</v>
      </c>
      <c r="E7" s="132" t="str">
        <f>'BACTERIA RECORD SHEET'!K10</f>
        <v>E. coli</v>
      </c>
      <c r="F7" s="132" t="str">
        <f>'BACTERIA RECORD SHEET'!N10</f>
        <v>&gt;2016.3</v>
      </c>
      <c r="G7" s="132" t="str">
        <f>IF(AND('BACTERIA RECORD SHEET'!L10=0,'BACTERIA RECORD SHEET'!M10=0),"TRUE","FALSE")</f>
        <v>FALSE</v>
      </c>
      <c r="H7" s="132" t="str">
        <f>IF(AND('BACTERIA RECORD SHEET'!L10=49,'BACTERIA RECORD SHEET'!M10=48),"TRUE","FALSE")</f>
        <v>TRUE</v>
      </c>
      <c r="I7" s="132">
        <f>IF(AND('BACTERIA RECORD SHEET'!L10=49,'BACTERIA RECORD SHEET'!M10=48),ROUND(2419.6*100/'BACTERIA RECORD SHEET'!F10,1),ROUND(1*100/'BACTERIA RECORD SHEET'!F10,1))</f>
        <v>2016.3</v>
      </c>
      <c r="J7" s="132" t="str">
        <f>'BACTERIA RECORD SHEET'!Q10</f>
        <v>E</v>
      </c>
      <c r="K7" s="133" t="str">
        <f>CONCATENATE("Start Temp=",'BACTERIA RECORD SHEET'!I10,";","End Temp=",'BACTERIA RECORD SHEET'!J10,";","Large/Small=",'BACTERIA RECORD SHEET'!L10,"/",'BACTERIA RECORD SHEET'!M10,";","95% CI Low/High=",'BACTERIA RECORD SHEET'!O10,"/",'BACTERIA RECORD SHEET'!P10,";",'BACTERIA RECORD SHEET'!R10)</f>
        <v>Start Temp=35;End Temp=35;Large/Small=49/48;95% CI Low/High=&gt;1358.7/&gt;3930.1;</v>
      </c>
      <c r="L7" s="132" t="s">
        <v>265</v>
      </c>
      <c r="M7" s="132">
        <f>ROUND(1*100/'BACTERIA RECORD SHEET'!F10,1)</f>
        <v>0.8</v>
      </c>
      <c r="N7" s="132">
        <f>ROUND(1*100/'BACTERIA RECORD SHEET'!F10,1)</f>
        <v>0.8</v>
      </c>
      <c r="O7" s="132" t="s">
        <v>266</v>
      </c>
      <c r="P7" s="132">
        <f>ROUND(100/'BACTERIA RECORD SHEET'!F10,2)</f>
        <v>0.83</v>
      </c>
      <c r="Q7" s="194" t="str">
        <f>IF(AND('BACTERIA RECORD SHEET'!M10=0,'BACTERIA RECORD SHEET'!L10=0),"U",IF(AND('BACTERIA RECORD SHEET'!M10=48,'BACTERIA RECORD SHEET'!L10=49),"GT",""))</f>
        <v>GT</v>
      </c>
    </row>
    <row r="8" spans="1:17">
      <c r="A8" s="132" t="s">
        <v>241</v>
      </c>
      <c r="B8" s="132">
        <v>2552281</v>
      </c>
      <c r="C8" s="132" t="str">
        <f>IF('BACTERIA RECORD SHEET'!E11=18,"Colilert-182000","Colilert/2000")</f>
        <v>Colilert/2000</v>
      </c>
      <c r="D8" s="138">
        <v>44918.78125</v>
      </c>
      <c r="E8" s="132" t="str">
        <f>'BACTERIA RECORD SHEET'!K11</f>
        <v>E. coli</v>
      </c>
      <c r="F8" s="132" t="str">
        <f>'BACTERIA RECORD SHEET'!N11</f>
        <v>&lt;0.8</v>
      </c>
      <c r="G8" s="132" t="str">
        <f>IF(AND('BACTERIA RECORD SHEET'!L11=0,'BACTERIA RECORD SHEET'!M11=0),"TRUE","FALSE")</f>
        <v>TRUE</v>
      </c>
      <c r="H8" s="132" t="str">
        <f>IF(AND('BACTERIA RECORD SHEET'!L11=49,'BACTERIA RECORD SHEET'!M11=48),"TRUE","FALSE")</f>
        <v>FALSE</v>
      </c>
      <c r="I8" s="132">
        <f>IF(AND('BACTERIA RECORD SHEET'!L11=49,'BACTERIA RECORD SHEET'!M11=48),ROUND(2419.6*100/'BACTERIA RECORD SHEET'!F11,1),ROUND(1*100/'BACTERIA RECORD SHEET'!F11,1))</f>
        <v>0.8</v>
      </c>
      <c r="J8" s="132" t="str">
        <f>'BACTERIA RECORD SHEET'!Q11</f>
        <v>U</v>
      </c>
      <c r="K8" s="133" t="str">
        <f>CONCATENATE("Start Temp=",'BACTERIA RECORD SHEET'!I11,";","End Temp=",'BACTERIA RECORD SHEET'!J11,";","Large/Small=",'BACTERIA RECORD SHEET'!L11,"/",'BACTERIA RECORD SHEET'!M11,";","95% CI Low/High=",'BACTERIA RECORD SHEET'!O11,"/",'BACTERIA RECORD SHEET'!P11,";",'BACTERIA RECORD SHEET'!R11)</f>
        <v>Start Temp=35;End Temp=35;Large/Small=0/0;95% CI Low/High=&lt;0.8/&lt;0.8;</v>
      </c>
      <c r="L8" s="132" t="s">
        <v>265</v>
      </c>
      <c r="M8" s="132">
        <f>ROUND(1*100/'BACTERIA RECORD SHEET'!F11,1)</f>
        <v>0.8</v>
      </c>
      <c r="N8" s="132">
        <f>ROUND(1*100/'BACTERIA RECORD SHEET'!F11,1)</f>
        <v>0.8</v>
      </c>
      <c r="O8" s="132" t="s">
        <v>266</v>
      </c>
      <c r="P8" s="132">
        <f>ROUND(100/'BACTERIA RECORD SHEET'!F11,2)</f>
        <v>0.83</v>
      </c>
      <c r="Q8" s="194" t="str">
        <f>IF(AND('BACTERIA RECORD SHEET'!M11=0,'BACTERIA RECORD SHEET'!L11=0),"U",IF(AND('BACTERIA RECORD SHEET'!M11=48,'BACTERIA RECORD SHEET'!L11=49),"GT",""))</f>
        <v>U</v>
      </c>
    </row>
    <row r="9" spans="1:17">
      <c r="A9" s="132" t="s">
        <v>241</v>
      </c>
      <c r="B9" s="132">
        <v>2552282</v>
      </c>
      <c r="C9" s="132" t="str">
        <f>IF('BACTERIA RECORD SHEET'!E12=18,"Colilert-182000","Colilert/2000")</f>
        <v>Colilert/2000</v>
      </c>
      <c r="D9" s="138">
        <v>44918.78125</v>
      </c>
      <c r="E9" s="132" t="str">
        <f>'BACTERIA RECORD SHEET'!K12</f>
        <v>E. coli</v>
      </c>
      <c r="F9" s="132">
        <f>'BACTERIA RECORD SHEET'!N12</f>
        <v>24.316666666666666</v>
      </c>
      <c r="G9" s="132" t="str">
        <f>IF(AND('BACTERIA RECORD SHEET'!L12=0,'BACTERIA RECORD SHEET'!M12=0),"TRUE","FALSE")</f>
        <v>FALSE</v>
      </c>
      <c r="H9" s="132" t="str">
        <f>IF(AND('BACTERIA RECORD SHEET'!L12=49,'BACTERIA RECORD SHEET'!M12=48),"TRUE","FALSE")</f>
        <v>FALSE</v>
      </c>
      <c r="I9" s="132">
        <f>IF(AND('BACTERIA RECORD SHEET'!L12=49,'BACTERIA RECORD SHEET'!M12=48),ROUND(2419.6*100/'BACTERIA RECORD SHEET'!F12,1),ROUND(1*100/'BACTERIA RECORD SHEET'!F12,1))</f>
        <v>0.8</v>
      </c>
      <c r="J9" s="132" t="str">
        <f>'BACTERIA RECORD SHEET'!Q12</f>
        <v/>
      </c>
      <c r="K9" s="133" t="str">
        <f>CONCATENATE("Start Temp=",'BACTERIA RECORD SHEET'!I12,";","End Temp=",'BACTERIA RECORD SHEET'!J12,";","Large/Small=",'BACTERIA RECORD SHEET'!L12,"/",'BACTERIA RECORD SHEET'!M12,";","95% CI Low/High=",'BACTERIA RECORD SHEET'!O12,"/",'BACTERIA RECORD SHEET'!P12,";",'BACTERIA RECORD SHEET'!R12)</f>
        <v>Start Temp=35;End Temp=35;Large/Small=10/16;95% CI Low/High=16.3833333333333/34.3166666666667;</v>
      </c>
      <c r="L9" s="132" t="s">
        <v>265</v>
      </c>
      <c r="M9" s="132">
        <f>ROUND(1*100/'BACTERIA RECORD SHEET'!F12,1)</f>
        <v>0.8</v>
      </c>
      <c r="N9" s="132">
        <f>ROUND(1*100/'BACTERIA RECORD SHEET'!F12,1)</f>
        <v>0.8</v>
      </c>
      <c r="O9" s="132" t="s">
        <v>266</v>
      </c>
      <c r="P9" s="132">
        <f>ROUND(100/'BACTERIA RECORD SHEET'!F12,2)</f>
        <v>0.83</v>
      </c>
      <c r="Q9" s="194" t="str">
        <f>IF(AND('BACTERIA RECORD SHEET'!M12=0,'BACTERIA RECORD SHEET'!L12=0),"U",IF(AND('BACTERIA RECORD SHEET'!M12=48,'BACTERIA RECORD SHEET'!L12=49),"GT",""))</f>
        <v/>
      </c>
    </row>
    <row r="10" spans="1:17">
      <c r="A10" s="132" t="s">
        <v>241</v>
      </c>
      <c r="B10" s="132">
        <v>2552283</v>
      </c>
      <c r="C10" s="132" t="str">
        <f>IF('BACTERIA RECORD SHEET'!E13=18,"Colilert-182000","Colilert/2000")</f>
        <v>Colilert/2000</v>
      </c>
      <c r="D10" s="138">
        <v>44918.78125</v>
      </c>
      <c r="E10" s="132" t="str">
        <f>'BACTERIA RECORD SHEET'!K13</f>
        <v>E. coli</v>
      </c>
      <c r="F10" s="132">
        <f>'BACTERIA RECORD SHEET'!N13</f>
        <v>15.55</v>
      </c>
      <c r="G10" s="132" t="str">
        <f>IF(AND('BACTERIA RECORD SHEET'!L13=0,'BACTERIA RECORD SHEET'!M13=0),"TRUE","FALSE")</f>
        <v>FALSE</v>
      </c>
      <c r="H10" s="132" t="str">
        <f>IF(AND('BACTERIA RECORD SHEET'!L13=49,'BACTERIA RECORD SHEET'!M13=48),"TRUE","FALSE")</f>
        <v>FALSE</v>
      </c>
      <c r="I10" s="132">
        <f>IF(AND('BACTERIA RECORD SHEET'!L13=49,'BACTERIA RECORD SHEET'!M13=48),ROUND(2419.6*100/'BACTERIA RECORD SHEET'!F13,1),ROUND(1*100/'BACTERIA RECORD SHEET'!F13,1))</f>
        <v>0.8</v>
      </c>
      <c r="J10" s="132" t="str">
        <f>'BACTERIA RECORD SHEET'!Q13</f>
        <v/>
      </c>
      <c r="K10" s="133" t="str">
        <f>CONCATENATE("Start Temp=",'BACTERIA RECORD SHEET'!I13,";","End Temp=",'BACTERIA RECORD SHEET'!J13,";","Large/Small=",'BACTERIA RECORD SHEET'!L13,"/",'BACTERIA RECORD SHEET'!M13,";","95% CI Low/High=",'BACTERIA RECORD SHEET'!O13,"/",'BACTERIA RECORD SHEET'!P13,";",'BACTERIA RECORD SHEET'!R13)</f>
        <v>Start Temp=35;End Temp=35;Large/Small=9/8;95% CI Low/High=9.56666666666667/23.8583333333333;</v>
      </c>
      <c r="L10" s="132" t="s">
        <v>265</v>
      </c>
      <c r="M10" s="132">
        <f>ROUND(1*100/'BACTERIA RECORD SHEET'!F13,1)</f>
        <v>0.8</v>
      </c>
      <c r="N10" s="132">
        <f>ROUND(1*100/'BACTERIA RECORD SHEET'!F13,1)</f>
        <v>0.8</v>
      </c>
      <c r="O10" s="132" t="s">
        <v>266</v>
      </c>
      <c r="P10" s="132">
        <f>ROUND(100/'BACTERIA RECORD SHEET'!F13,2)</f>
        <v>0.83</v>
      </c>
      <c r="Q10" s="194" t="str">
        <f>IF(AND('BACTERIA RECORD SHEET'!M13=0,'BACTERIA RECORD SHEET'!L13=0),"U",IF(AND('BACTERIA RECORD SHEET'!M13=48,'BACTERIA RECORD SHEET'!L13=49),"GT",""))</f>
        <v/>
      </c>
    </row>
    <row r="11" spans="1:17">
      <c r="A11" s="132" t="s">
        <v>241</v>
      </c>
      <c r="B11" s="132">
        <v>2552284</v>
      </c>
      <c r="C11" s="132" t="str">
        <f>IF('BACTERIA RECORD SHEET'!E14=18,"Colilert-182000","Colilert/2000")</f>
        <v>Colilert/2000</v>
      </c>
      <c r="D11" s="138">
        <v>44918.78125</v>
      </c>
      <c r="E11" s="132" t="str">
        <f>'BACTERIA RECORD SHEET'!K14</f>
        <v>E. coli</v>
      </c>
      <c r="F11" s="132">
        <f>'BACTERIA RECORD SHEET'!N14</f>
        <v>20.683333333333334</v>
      </c>
      <c r="G11" s="132" t="str">
        <f>IF(AND('BACTERIA RECORD SHEET'!L14=0,'BACTERIA RECORD SHEET'!M14=0),"TRUE","FALSE")</f>
        <v>FALSE</v>
      </c>
      <c r="H11" s="132" t="str">
        <f>IF(AND('BACTERIA RECORD SHEET'!L14=49,'BACTERIA RECORD SHEET'!M14=48),"TRUE","FALSE")</f>
        <v>FALSE</v>
      </c>
      <c r="I11" s="132">
        <f>IF(AND('BACTERIA RECORD SHEET'!L14=49,'BACTERIA RECORD SHEET'!M14=48),ROUND(2419.6*100/'BACTERIA RECORD SHEET'!F14,1),ROUND(1*100/'BACTERIA RECORD SHEET'!F14,1))</f>
        <v>0.8</v>
      </c>
      <c r="J11" s="132" t="str">
        <f>'BACTERIA RECORD SHEET'!Q14</f>
        <v/>
      </c>
      <c r="K11" s="133" t="str">
        <f>CONCATENATE("Start Temp=",'BACTERIA RECORD SHEET'!I14,";","End Temp=",'BACTERIA RECORD SHEET'!J14,";","Large/Small=",'BACTERIA RECORD SHEET'!L14,"/",'BACTERIA RECORD SHEET'!M14,";","95% CI Low/High=",'BACTERIA RECORD SHEET'!O14,"/",'BACTERIA RECORD SHEET'!P14,";",'BACTERIA RECORD SHEET'!R14)</f>
        <v>Start Temp=35.2;End Temp=35;Large/Small=11/11;95% CI Low/High=13.1333333333333/30.0916666666667;</v>
      </c>
      <c r="L11" s="132" t="s">
        <v>265</v>
      </c>
      <c r="M11" s="132">
        <f>ROUND(1*100/'BACTERIA RECORD SHEET'!F14,1)</f>
        <v>0.8</v>
      </c>
      <c r="N11" s="132">
        <f>ROUND(1*100/'BACTERIA RECORD SHEET'!F14,1)</f>
        <v>0.8</v>
      </c>
      <c r="O11" s="132" t="s">
        <v>266</v>
      </c>
      <c r="P11" s="132">
        <f>ROUND(100/'BACTERIA RECORD SHEET'!F14,2)</f>
        <v>0.83</v>
      </c>
      <c r="Q11" s="194" t="str">
        <f>IF(AND('BACTERIA RECORD SHEET'!M14=0,'BACTERIA RECORD SHEET'!L14=0),"U",IF(AND('BACTERIA RECORD SHEET'!M14=48,'BACTERIA RECORD SHEET'!L14=49),"GT",""))</f>
        <v/>
      </c>
    </row>
    <row r="12" spans="1:17">
      <c r="A12" s="132" t="s">
        <v>241</v>
      </c>
      <c r="B12" s="132">
        <v>2552285</v>
      </c>
      <c r="C12" s="132" t="str">
        <f>IF('BACTERIA RECORD SHEET'!E15=18,"Colilert-182000","Colilert/2000")</f>
        <v>Colilert/2000</v>
      </c>
      <c r="D12" s="138">
        <v>44918.78125</v>
      </c>
      <c r="E12" s="132" t="str">
        <f>'BACTERIA RECORD SHEET'!K15</f>
        <v>E. coli</v>
      </c>
      <c r="F12" s="132">
        <f>'BACTERIA RECORD SHEET'!N15</f>
        <v>9.6083333333333325</v>
      </c>
      <c r="G12" s="132" t="str">
        <f>IF(AND('BACTERIA RECORD SHEET'!L15=0,'BACTERIA RECORD SHEET'!M15=0),"TRUE","FALSE")</f>
        <v>FALSE</v>
      </c>
      <c r="H12" s="132" t="str">
        <f>IF(AND('BACTERIA RECORD SHEET'!L15=49,'BACTERIA RECORD SHEET'!M15=48),"TRUE","FALSE")</f>
        <v>FALSE</v>
      </c>
      <c r="I12" s="132">
        <f>IF(AND('BACTERIA RECORD SHEET'!L15=49,'BACTERIA RECORD SHEET'!M15=48),ROUND(2419.6*100/'BACTERIA RECORD SHEET'!F15,1),ROUND(1*100/'BACTERIA RECORD SHEET'!F15,1))</f>
        <v>0.8</v>
      </c>
      <c r="J12" s="132" t="str">
        <f>'BACTERIA RECORD SHEET'!Q15</f>
        <v/>
      </c>
      <c r="K12" s="133" t="str">
        <f>CONCATENATE("Start Temp=",'BACTERIA RECORD SHEET'!I15,";","End Temp=",'BACTERIA RECORD SHEET'!J15,";","Large/Small=",'BACTERIA RECORD SHEET'!L15,"/",'BACTERIA RECORD SHEET'!M15,";","95% CI Low/High=",'BACTERIA RECORD SHEET'!O15,"/",'BACTERIA RECORD SHEET'!P15,";",'BACTERIA RECORD SHEET'!R15)</f>
        <v>Start Temp=35.2;End Temp=35;Large/Small=5/6;95% CI Low/High=4.975/16.75;</v>
      </c>
      <c r="L12" s="132" t="s">
        <v>265</v>
      </c>
      <c r="M12" s="132">
        <f>ROUND(1*100/'BACTERIA RECORD SHEET'!F15,1)</f>
        <v>0.8</v>
      </c>
      <c r="N12" s="132">
        <f>ROUND(1*100/'BACTERIA RECORD SHEET'!F15,1)</f>
        <v>0.8</v>
      </c>
      <c r="O12" s="132" t="s">
        <v>266</v>
      </c>
      <c r="P12" s="132">
        <f>ROUND(100/'BACTERIA RECORD SHEET'!F15,2)</f>
        <v>0.83</v>
      </c>
      <c r="Q12" s="194" t="str">
        <f>IF(AND('BACTERIA RECORD SHEET'!M15=0,'BACTERIA RECORD SHEET'!L15=0),"U",IF(AND('BACTERIA RECORD SHEET'!M15=48,'BACTERIA RECORD SHEET'!L15=49),"GT",""))</f>
        <v/>
      </c>
    </row>
    <row r="13" spans="1:17">
      <c r="A13" s="132" t="s">
        <v>241</v>
      </c>
      <c r="B13" s="132">
        <v>2552286</v>
      </c>
      <c r="C13" s="132" t="str">
        <f>IF('BACTERIA RECORD SHEET'!E16=18,"Colilert-182000","Colilert/2000")</f>
        <v>Colilert/2000</v>
      </c>
      <c r="D13" s="138">
        <v>44918.78125</v>
      </c>
      <c r="E13" s="132" t="str">
        <f>'BACTERIA RECORD SHEET'!K16</f>
        <v>E. coli</v>
      </c>
      <c r="F13" s="132">
        <f>'BACTERIA RECORD SHEET'!N16</f>
        <v>6.0333333333333332</v>
      </c>
      <c r="G13" s="132" t="str">
        <f>IF(AND('BACTERIA RECORD SHEET'!L16=0,'BACTERIA RECORD SHEET'!M16=0),"TRUE","FALSE")</f>
        <v>FALSE</v>
      </c>
      <c r="H13" s="132" t="str">
        <f>IF(AND('BACTERIA RECORD SHEET'!L16=49,'BACTERIA RECORD SHEET'!M16=48),"TRUE","FALSE")</f>
        <v>FALSE</v>
      </c>
      <c r="I13" s="132">
        <f>IF(AND('BACTERIA RECORD SHEET'!L16=49,'BACTERIA RECORD SHEET'!M16=48),ROUND(2419.6*100/'BACTERIA RECORD SHEET'!F16,1),ROUND(1*100/'BACTERIA RECORD SHEET'!F16,1))</f>
        <v>0.8</v>
      </c>
      <c r="J13" s="132" t="str">
        <f>'BACTERIA RECORD SHEET'!Q16</f>
        <v/>
      </c>
      <c r="K13" s="133" t="str">
        <f>CONCATENATE("Start Temp=",'BACTERIA RECORD SHEET'!I16,";","End Temp=",'BACTERIA RECORD SHEET'!J16,";","Large/Small=",'BACTERIA RECORD SHEET'!L16,"/",'BACTERIA RECORD SHEET'!M16,";","95% CI Low/High=",'BACTERIA RECORD SHEET'!O16,"/",'BACTERIA RECORD SHEET'!P16,";",'BACTERIA RECORD SHEET'!R16)</f>
        <v>Start Temp=35.2;End Temp=35;Large/Small=4/3;95% CI Low/High=2.41666666666667/11.4416666666667;</v>
      </c>
      <c r="L13" s="132" t="s">
        <v>265</v>
      </c>
      <c r="M13" s="132">
        <f>ROUND(1*100/'BACTERIA RECORD SHEET'!F16,1)</f>
        <v>0.8</v>
      </c>
      <c r="N13" s="132">
        <f>ROUND(1*100/'BACTERIA RECORD SHEET'!F16,1)</f>
        <v>0.8</v>
      </c>
      <c r="O13" s="132" t="s">
        <v>266</v>
      </c>
      <c r="P13" s="132">
        <f>ROUND(100/'BACTERIA RECORD SHEET'!F16,2)</f>
        <v>0.83</v>
      </c>
      <c r="Q13" s="194" t="str">
        <f>IF(AND('BACTERIA RECORD SHEET'!M16=0,'BACTERIA RECORD SHEET'!L16=0),"U",IF(AND('BACTERIA RECORD SHEET'!M16=48,'BACTERIA RECORD SHEET'!L16=49),"GT",""))</f>
        <v/>
      </c>
    </row>
    <row r="14" spans="1:17">
      <c r="A14" s="132" t="s">
        <v>241</v>
      </c>
      <c r="B14" s="132">
        <v>2552287</v>
      </c>
      <c r="C14" s="132" t="str">
        <f>IF('BACTERIA RECORD SHEET'!E17=18,"Colilert-182000","Colilert/2000")</f>
        <v>Colilert/2000</v>
      </c>
      <c r="D14" s="138">
        <v>44918.78125</v>
      </c>
      <c r="E14" s="132" t="str">
        <f>'BACTERIA RECORD SHEET'!K17</f>
        <v>E. coli</v>
      </c>
      <c r="F14" s="132">
        <f>'BACTERIA RECORD SHEET'!N17</f>
        <v>2.5333333333333332</v>
      </c>
      <c r="G14" s="132" t="str">
        <f>IF(AND('BACTERIA RECORD SHEET'!L17=0,'BACTERIA RECORD SHEET'!M17=0),"TRUE","FALSE")</f>
        <v>FALSE</v>
      </c>
      <c r="H14" s="132" t="str">
        <f>IF(AND('BACTERIA RECORD SHEET'!L17=49,'BACTERIA RECORD SHEET'!M17=48),"TRUE","FALSE")</f>
        <v>FALSE</v>
      </c>
      <c r="I14" s="132">
        <f>IF(AND('BACTERIA RECORD SHEET'!L17=49,'BACTERIA RECORD SHEET'!M17=48),ROUND(2419.6*100/'BACTERIA RECORD SHEET'!F17,1),ROUND(1*100/'BACTERIA RECORD SHEET'!F17,1))</f>
        <v>0.8</v>
      </c>
      <c r="J14" s="132" t="str">
        <f>'BACTERIA RECORD SHEET'!Q17</f>
        <v/>
      </c>
      <c r="K14" s="133" t="str">
        <f>CONCATENATE("Start Temp=",'BACTERIA RECORD SHEET'!I17,";","End Temp=",'BACTERIA RECORD SHEET'!J17,";","Large/Small=",'BACTERIA RECORD SHEET'!L17,"/",'BACTERIA RECORD SHEET'!M17,";","95% CI Low/High=",'BACTERIA RECORD SHEET'!O17,"/",'BACTERIA RECORD SHEET'!P17,";",'BACTERIA RECORD SHEET'!R17)</f>
        <v>Start Temp=35.2;End Temp=35;Large/Small=2/1;95% CI Low/High=0.566666666666667/6.14166666666667;</v>
      </c>
      <c r="L14" s="132" t="s">
        <v>265</v>
      </c>
      <c r="M14" s="132">
        <f>ROUND(1*100/'BACTERIA RECORD SHEET'!F17,1)</f>
        <v>0.8</v>
      </c>
      <c r="N14" s="132">
        <f>ROUND(1*100/'BACTERIA RECORD SHEET'!F17,1)</f>
        <v>0.8</v>
      </c>
      <c r="O14" s="132" t="s">
        <v>266</v>
      </c>
      <c r="P14" s="132">
        <f>ROUND(100/'BACTERIA RECORD SHEET'!F17,2)</f>
        <v>0.83</v>
      </c>
      <c r="Q14" s="194" t="str">
        <f>IF(AND('BACTERIA RECORD SHEET'!M17=0,'BACTERIA RECORD SHEET'!L17=0),"U",IF(AND('BACTERIA RECORD SHEET'!M17=48,'BACTERIA RECORD SHEET'!L17=49),"GT",""))</f>
        <v/>
      </c>
    </row>
    <row r="15" spans="1:17">
      <c r="A15" s="132" t="s">
        <v>241</v>
      </c>
      <c r="B15" s="132">
        <v>2552288</v>
      </c>
      <c r="C15" s="132" t="str">
        <f>IF('BACTERIA RECORD SHEET'!E18=18,"Colilert-182000","Colilert/2000")</f>
        <v>Colilert/2000</v>
      </c>
      <c r="D15" s="138">
        <v>44918.78125</v>
      </c>
      <c r="E15" s="132" t="str">
        <f>'BACTERIA RECORD SHEET'!K18</f>
        <v>E. coli</v>
      </c>
      <c r="F15" s="132">
        <f>'BACTERIA RECORD SHEET'!N18</f>
        <v>16.491666666666667</v>
      </c>
      <c r="G15" s="132" t="str">
        <f>IF(AND('BACTERIA RECORD SHEET'!L18=0,'BACTERIA RECORD SHEET'!M18=0),"TRUE","FALSE")</f>
        <v>FALSE</v>
      </c>
      <c r="H15" s="132" t="str">
        <f>IF(AND('BACTERIA RECORD SHEET'!L18=49,'BACTERIA RECORD SHEET'!M18=48),"TRUE","FALSE")</f>
        <v>FALSE</v>
      </c>
      <c r="I15" s="132">
        <f>IF(AND('BACTERIA RECORD SHEET'!L18=49,'BACTERIA RECORD SHEET'!M18=48),ROUND(2419.6*100/'BACTERIA RECORD SHEET'!F18,1),ROUND(1*100/'BACTERIA RECORD SHEET'!F18,1))</f>
        <v>0.8</v>
      </c>
      <c r="J15" s="132" t="str">
        <f>'BACTERIA RECORD SHEET'!Q18</f>
        <v/>
      </c>
      <c r="K15" s="133" t="str">
        <f>CONCATENATE("Start Temp=",'BACTERIA RECORD SHEET'!I18,";","End Temp=",'BACTERIA RECORD SHEET'!J18,";","Large/Small=",'BACTERIA RECORD SHEET'!L18,"/",'BACTERIA RECORD SHEET'!M18,";","95% CI Low/High=",'BACTERIA RECORD SHEET'!O18,"/",'BACTERIA RECORD SHEET'!P18,";",'BACTERIA RECORD SHEET'!R18)</f>
        <v>Start Temp=35;End Temp=35;Large/Small=9/9;95% CI Low/High=10.4666666666667/25.2916666666667;</v>
      </c>
      <c r="L15" s="132" t="s">
        <v>265</v>
      </c>
      <c r="M15" s="132">
        <f>ROUND(1*100/'BACTERIA RECORD SHEET'!F18,1)</f>
        <v>0.8</v>
      </c>
      <c r="N15" s="132">
        <f>ROUND(1*100/'BACTERIA RECORD SHEET'!F18,1)</f>
        <v>0.8</v>
      </c>
      <c r="O15" s="132" t="s">
        <v>266</v>
      </c>
      <c r="P15" s="132">
        <f>ROUND(100/'BACTERIA RECORD SHEET'!F18,2)</f>
        <v>0.83</v>
      </c>
      <c r="Q15" s="194" t="str">
        <f>IF(AND('BACTERIA RECORD SHEET'!M18=0,'BACTERIA RECORD SHEET'!L18=0),"U",IF(AND('BACTERIA RECORD SHEET'!M18=48,'BACTERIA RECORD SHEET'!L18=49),"GT",""))</f>
        <v/>
      </c>
    </row>
    <row r="16" spans="1:17">
      <c r="A16" s="132" t="s">
        <v>241</v>
      </c>
      <c r="B16" s="132">
        <v>2552289</v>
      </c>
      <c r="C16" s="132" t="str">
        <f>IF('BACTERIA RECORD SHEET'!E19=18,"Colilert-182000","Colilert/2000")</f>
        <v>Colilert/2000</v>
      </c>
      <c r="D16" s="138">
        <v>44918.78125</v>
      </c>
      <c r="E16" s="132" t="str">
        <f>'BACTERIA RECORD SHEET'!K19</f>
        <v>E. coli</v>
      </c>
      <c r="F16" s="132">
        <f>'BACTERIA RECORD SHEET'!N19</f>
        <v>18.558333333333334</v>
      </c>
      <c r="G16" s="132" t="str">
        <f>IF(AND('BACTERIA RECORD SHEET'!L19=0,'BACTERIA RECORD SHEET'!M19=0),"TRUE","FALSE")</f>
        <v>FALSE</v>
      </c>
      <c r="H16" s="132" t="str">
        <f>IF(AND('BACTERIA RECORD SHEET'!L19=49,'BACTERIA RECORD SHEET'!M19=48),"TRUE","FALSE")</f>
        <v>FALSE</v>
      </c>
      <c r="I16" s="132">
        <f>IF(AND('BACTERIA RECORD SHEET'!L19=49,'BACTERIA RECORD SHEET'!M19=48),ROUND(2419.6*100/'BACTERIA RECORD SHEET'!F19,1),ROUND(1*100/'BACTERIA RECORD SHEET'!F19,1))</f>
        <v>0.8</v>
      </c>
      <c r="J16" s="132" t="str">
        <f>'BACTERIA RECORD SHEET'!Q19</f>
        <v>Er</v>
      </c>
      <c r="K16" s="133" t="str">
        <f>CONCATENATE("Start Temp=",'BACTERIA RECORD SHEET'!I19,";","End Temp=",'BACTERIA RECORD SHEET'!J19,";","Large/Small=",'BACTERIA RECORD SHEET'!L19,"/",'BACTERIA RECORD SHEET'!M19,";","95% CI Low/High=",'BACTERIA RECORD SHEET'!O19,"/",'BACTERIA RECORD SHEET'!P19,";",'BACTERIA RECORD SHEET'!R19)</f>
        <v>Start Temp=35;End Temp=38.2;Large/Small=10/10;95% CI Low/High=11.7833333333333/27.5833333333333;</v>
      </c>
      <c r="L16" s="132" t="s">
        <v>265</v>
      </c>
      <c r="M16" s="132">
        <f>ROUND(1*100/'BACTERIA RECORD SHEET'!F19,1)</f>
        <v>0.8</v>
      </c>
      <c r="N16" s="132">
        <f>ROUND(1*100/'BACTERIA RECORD SHEET'!F19,1)</f>
        <v>0.8</v>
      </c>
      <c r="O16" s="132" t="s">
        <v>266</v>
      </c>
      <c r="P16" s="132">
        <f>ROUND(100/'BACTERIA RECORD SHEET'!F19,2)</f>
        <v>0.83</v>
      </c>
      <c r="Q16" s="194" t="s">
        <v>268</v>
      </c>
    </row>
    <row r="17" spans="1:17">
      <c r="A17" s="132" t="s">
        <v>242</v>
      </c>
      <c r="B17" s="132">
        <v>2532495</v>
      </c>
      <c r="C17" s="132" t="str">
        <f>IF('BACTERIA RECORD SHEET'!E20=18,"Colilert-182000","Colilert/2000")</f>
        <v>Colilert/2000</v>
      </c>
      <c r="D17" s="138">
        <v>44919.635416666664</v>
      </c>
      <c r="E17" s="132" t="str">
        <f>'BACTERIA RECORD SHEET'!K20</f>
        <v>E. coli</v>
      </c>
      <c r="F17" s="132">
        <f>'BACTERIA RECORD SHEET'!N20</f>
        <v>53.016666666666666</v>
      </c>
      <c r="G17" s="132" t="str">
        <f>IF(AND('BACTERIA RECORD SHEET'!L20=0,'BACTERIA RECORD SHEET'!M20=0),"TRUE","FALSE")</f>
        <v>FALSE</v>
      </c>
      <c r="H17" s="132" t="str">
        <f>IF(AND('BACTERIA RECORD SHEET'!L20=49,'BACTERIA RECORD SHEET'!M20=48),"TRUE","FALSE")</f>
        <v>FALSE</v>
      </c>
      <c r="I17" s="132">
        <f>IF(AND('BACTERIA RECORD SHEET'!L20=49,'BACTERIA RECORD SHEET'!M20=48),ROUND(2419.6*100/'BACTERIA RECORD SHEET'!F20,1),ROUND(1*100/'BACTERIA RECORD SHEET'!F20,1))</f>
        <v>0.8</v>
      </c>
      <c r="J17" s="132" t="str">
        <f>'BACTERIA RECORD SHEET'!Q20</f>
        <v/>
      </c>
      <c r="K17" s="133" t="str">
        <f>CONCATENATE("Start Temp=",'BACTERIA RECORD SHEET'!I20,";","End Temp=",'BACTERIA RECORD SHEET'!J20,";","Large/Small=",'BACTERIA RECORD SHEET'!L20,"/",'BACTERIA RECORD SHEET'!M20,";","95% CI Low/High=",'BACTERIA RECORD SHEET'!O20,"/",'BACTERIA RECORD SHEET'!P20,";",'BACTERIA RECORD SHEET'!R20)</f>
        <v>Start Temp=35;End Temp=35;Large/Small=25/20;95% CI Low/High=39.8666666666667/69.1416666666667;</v>
      </c>
      <c r="L17" s="132" t="s">
        <v>265</v>
      </c>
      <c r="M17" s="132">
        <f>ROUND(1*100/'BACTERIA RECORD SHEET'!F20,1)</f>
        <v>0.8</v>
      </c>
      <c r="N17" s="132">
        <f>ROUND(1*100/'BACTERIA RECORD SHEET'!F20,1)</f>
        <v>0.8</v>
      </c>
      <c r="O17" s="132" t="s">
        <v>266</v>
      </c>
      <c r="P17" s="132">
        <f>ROUND(100/'BACTERIA RECORD SHEET'!F20,2)</f>
        <v>0.83</v>
      </c>
      <c r="Q17" s="194" t="str">
        <f>IF(AND('BACTERIA RECORD SHEET'!M20=0,'BACTERIA RECORD SHEET'!L20=0),"U",IF(AND('BACTERIA RECORD SHEET'!M20=48,'BACTERIA RECORD SHEET'!L20=49),"GT",""))</f>
        <v/>
      </c>
    </row>
    <row r="18" spans="1:17">
      <c r="A18" s="132" t="s">
        <v>242</v>
      </c>
      <c r="B18" s="132">
        <v>2532496</v>
      </c>
      <c r="C18" s="132" t="str">
        <f>IF('BACTERIA RECORD SHEET'!E21=18,"Colilert-182000","Colilert/2000")</f>
        <v>Colilert/2000</v>
      </c>
      <c r="D18" s="138">
        <v>44919.635416666664</v>
      </c>
      <c r="E18" s="132" t="str">
        <f>'BACTERIA RECORD SHEET'!K21</f>
        <v>E. coli</v>
      </c>
      <c r="F18" s="132" t="str">
        <f>'BACTERIA RECORD SHEET'!N21</f>
        <v>&gt;2016.3</v>
      </c>
      <c r="G18" s="132" t="str">
        <f>IF(AND('BACTERIA RECORD SHEET'!L21=0,'BACTERIA RECORD SHEET'!M21=0),"TRUE","FALSE")</f>
        <v>FALSE</v>
      </c>
      <c r="H18" s="132" t="str">
        <f>IF(AND('BACTERIA RECORD SHEET'!L21=49,'BACTERIA RECORD SHEET'!M21=48),"TRUE","FALSE")</f>
        <v>TRUE</v>
      </c>
      <c r="I18" s="132">
        <f>IF(AND('BACTERIA RECORD SHEET'!L21=49,'BACTERIA RECORD SHEET'!M21=48),ROUND(2419.6*100/'BACTERIA RECORD SHEET'!F21,1),ROUND(1*100/'BACTERIA RECORD SHEET'!F21,1))</f>
        <v>2016.3</v>
      </c>
      <c r="J18" s="132" t="str">
        <f>'BACTERIA RECORD SHEET'!Q21</f>
        <v>E</v>
      </c>
      <c r="K18" s="133" t="str">
        <f>CONCATENATE("Start Temp=",'BACTERIA RECORD SHEET'!I21,";","End Temp=",'BACTERIA RECORD SHEET'!J21,";","Large/Small=",'BACTERIA RECORD SHEET'!L21,"/",'BACTERIA RECORD SHEET'!M21,";","95% CI Low/High=",'BACTERIA RECORD SHEET'!O21,"/",'BACTERIA RECORD SHEET'!P21,";",'BACTERIA RECORD SHEET'!R21)</f>
        <v>Start Temp=34.8;End Temp=35;Large/Small=49/48;95% CI Low/High=&gt;1358.7/&gt;3930.1;</v>
      </c>
      <c r="L18" s="132" t="s">
        <v>265</v>
      </c>
      <c r="M18" s="132">
        <f>ROUND(1*100/'BACTERIA RECORD SHEET'!F21,1)</f>
        <v>0.8</v>
      </c>
      <c r="N18" s="132">
        <f>ROUND(1*100/'BACTERIA RECORD SHEET'!F21,1)</f>
        <v>0.8</v>
      </c>
      <c r="O18" s="132" t="s">
        <v>266</v>
      </c>
      <c r="P18" s="132">
        <f>ROUND(100/'BACTERIA RECORD SHEET'!F21,2)</f>
        <v>0.83</v>
      </c>
      <c r="Q18" s="194" t="str">
        <f>IF(AND('BACTERIA RECORD SHEET'!M21=0,'BACTERIA RECORD SHEET'!L21=0),"U",IF(AND('BACTERIA RECORD SHEET'!M21=48,'BACTERIA RECORD SHEET'!L21=49),"GT",""))</f>
        <v>GT</v>
      </c>
    </row>
    <row r="19" spans="1:17">
      <c r="A19" s="132" t="s">
        <v>242</v>
      </c>
      <c r="B19" s="132">
        <v>2532497</v>
      </c>
      <c r="C19" s="132" t="str">
        <f>IF('BACTERIA RECORD SHEET'!E22=18,"Colilert-182000","Colilert/2000")</f>
        <v>Colilert/2000</v>
      </c>
      <c r="D19" s="138">
        <v>44919.635416666664</v>
      </c>
      <c r="E19" s="132" t="str">
        <f>'BACTERIA RECORD SHEET'!K22</f>
        <v>E. coli</v>
      </c>
      <c r="F19" s="132">
        <f>'BACTERIA RECORD SHEET'!N22</f>
        <v>29.866666666666671</v>
      </c>
      <c r="G19" s="132" t="str">
        <f>IF(AND('BACTERIA RECORD SHEET'!L22=0,'BACTERIA RECORD SHEET'!M22=0),"TRUE","FALSE")</f>
        <v>FALSE</v>
      </c>
      <c r="H19" s="132" t="str">
        <f>IF(AND('BACTERIA RECORD SHEET'!L22=49,'BACTERIA RECORD SHEET'!M22=48),"TRUE","FALSE")</f>
        <v>FALSE</v>
      </c>
      <c r="I19" s="132">
        <f>IF(AND('BACTERIA RECORD SHEET'!L22=49,'BACTERIA RECORD SHEET'!M22=48),ROUND(2419.6*100/'BACTERIA RECORD SHEET'!F22,1),ROUND(1*100/'BACTERIA RECORD SHEET'!F22,1))</f>
        <v>0.8</v>
      </c>
      <c r="J19" s="132" t="str">
        <f>'BACTERIA RECORD SHEET'!Q22</f>
        <v/>
      </c>
      <c r="K19" s="133" t="str">
        <f>CONCATENATE("Start Temp=",'BACTERIA RECORD SHEET'!I22,";","End Temp=",'BACTERIA RECORD SHEET'!J22,";","Large/Small=",'BACTERIA RECORD SHEET'!L22,"/",'BACTERIA RECORD SHEET'!M22,";","95% CI Low/High=",'BACTERIA RECORD SHEET'!O22,"/",'BACTERIA RECORD SHEET'!P22,";",'BACTERIA RECORD SHEET'!R22)</f>
        <v>Start Temp=34.8;End Temp=35;Large/Small=15/15;95% CI Low/High=20.7083333333333/41.2833333333333;</v>
      </c>
      <c r="L19" s="132" t="s">
        <v>265</v>
      </c>
      <c r="M19" s="132">
        <f>ROUND(1*100/'BACTERIA RECORD SHEET'!F22,1)</f>
        <v>0.8</v>
      </c>
      <c r="N19" s="132">
        <f>ROUND(1*100/'BACTERIA RECORD SHEET'!F22,1)</f>
        <v>0.8</v>
      </c>
      <c r="O19" s="132" t="s">
        <v>266</v>
      </c>
      <c r="P19" s="132">
        <f>ROUND(100/'BACTERIA RECORD SHEET'!F22,2)</f>
        <v>0.83</v>
      </c>
      <c r="Q19" s="194" t="str">
        <f>IF(AND('BACTERIA RECORD SHEET'!M22=0,'BACTERIA RECORD SHEET'!L22=0),"U",IF(AND('BACTERIA RECORD SHEET'!M22=48,'BACTERIA RECORD SHEET'!L22=49),"GT",""))</f>
        <v/>
      </c>
    </row>
    <row r="20" spans="1:17">
      <c r="A20" s="132" t="s">
        <v>242</v>
      </c>
      <c r="B20" s="132">
        <v>2532498</v>
      </c>
      <c r="C20" s="132" t="str">
        <f>IF('BACTERIA RECORD SHEET'!E23=18,"Colilert-182000","Colilert/2000")</f>
        <v>Colilert/2000</v>
      </c>
      <c r="D20" s="138">
        <v>44919.645833333336</v>
      </c>
      <c r="E20" s="132" t="str">
        <f>'BACTERIA RECORD SHEET'!K23</f>
        <v>E. coli</v>
      </c>
      <c r="F20" s="132" t="str">
        <f>'BACTERIA RECORD SHEET'!N23</f>
        <v>&lt;0.8</v>
      </c>
      <c r="G20" s="132" t="str">
        <f>IF(AND('BACTERIA RECORD SHEET'!L23=0,'BACTERIA RECORD SHEET'!M23=0),"TRUE","FALSE")</f>
        <v>TRUE</v>
      </c>
      <c r="H20" s="132" t="str">
        <f>IF(AND('BACTERIA RECORD SHEET'!L23=49,'BACTERIA RECORD SHEET'!M23=48),"TRUE","FALSE")</f>
        <v>FALSE</v>
      </c>
      <c r="I20" s="132">
        <f>IF(AND('BACTERIA RECORD SHEET'!L23=49,'BACTERIA RECORD SHEET'!M23=48),ROUND(2419.6*100/'BACTERIA RECORD SHEET'!F23,1),ROUND(1*100/'BACTERIA RECORD SHEET'!F23,1))</f>
        <v>0.8</v>
      </c>
      <c r="J20" s="132" t="str">
        <f>'BACTERIA RECORD SHEET'!Q23</f>
        <v>U</v>
      </c>
      <c r="K20" s="133" t="str">
        <f>CONCATENATE("Start Temp=",'BACTERIA RECORD SHEET'!I23,";","End Temp=",'BACTERIA RECORD SHEET'!J23,";","Large/Small=",'BACTERIA RECORD SHEET'!L23,"/",'BACTERIA RECORD SHEET'!M23,";","95% CI Low/High=",'BACTERIA RECORD SHEET'!O23,"/",'BACTERIA RECORD SHEET'!P23,";",'BACTERIA RECORD SHEET'!R23)</f>
        <v>Start Temp=35.2;End Temp=35;Large/Small=0/0;95% CI Low/High=&lt;0.8/&lt;0.8;</v>
      </c>
      <c r="L20" s="132" t="s">
        <v>265</v>
      </c>
      <c r="M20" s="132">
        <f>ROUND(1*100/'BACTERIA RECORD SHEET'!F23,1)</f>
        <v>0.8</v>
      </c>
      <c r="N20" s="132">
        <f>ROUND(1*100/'BACTERIA RECORD SHEET'!F23,1)</f>
        <v>0.8</v>
      </c>
      <c r="O20" s="132" t="s">
        <v>266</v>
      </c>
      <c r="P20" s="132">
        <f>ROUND(100/'BACTERIA RECORD SHEET'!F23,2)</f>
        <v>0.83</v>
      </c>
      <c r="Q20" s="194" t="str">
        <f>IF(AND('BACTERIA RECORD SHEET'!M23=0,'BACTERIA RECORD SHEET'!L23=0),"U",IF(AND('BACTERIA RECORD SHEET'!M23=48,'BACTERIA RECORD SHEET'!L23=49),"GT",""))</f>
        <v>U</v>
      </c>
    </row>
    <row r="21" spans="1:17">
      <c r="A21" s="132" t="s">
        <v>242</v>
      </c>
      <c r="B21" s="132">
        <v>2532499</v>
      </c>
      <c r="C21" s="132" t="str">
        <f>IF('BACTERIA RECORD SHEET'!E24=18,"Colilert-182000","Colilert/2000")</f>
        <v>Colilert/2000</v>
      </c>
      <c r="D21" s="138">
        <v>44919.645833333336</v>
      </c>
      <c r="E21" s="132" t="str">
        <f>'BACTERIA RECORD SHEET'!K24</f>
        <v>E. coli</v>
      </c>
      <c r="F21" s="132">
        <f>'BACTERIA RECORD SHEET'!N24</f>
        <v>19.508333333333333</v>
      </c>
      <c r="G21" s="132" t="str">
        <f>IF(AND('BACTERIA RECORD SHEET'!L24=0,'BACTERIA RECORD SHEET'!M24=0),"TRUE","FALSE")</f>
        <v>FALSE</v>
      </c>
      <c r="H21" s="132" t="str">
        <f>IF(AND('BACTERIA RECORD SHEET'!L24=49,'BACTERIA RECORD SHEET'!M24=48),"TRUE","FALSE")</f>
        <v>FALSE</v>
      </c>
      <c r="I21" s="132">
        <f>IF(AND('BACTERIA RECORD SHEET'!L24=49,'BACTERIA RECORD SHEET'!M24=48),ROUND(2419.6*100/'BACTERIA RECORD SHEET'!F24,1),ROUND(1*100/'BACTERIA RECORD SHEET'!F24,1))</f>
        <v>0.8</v>
      </c>
      <c r="J21" s="132" t="str">
        <f>'BACTERIA RECORD SHEET'!Q24</f>
        <v/>
      </c>
      <c r="K21" s="133" t="str">
        <f>CONCATENATE("Start Temp=",'BACTERIA RECORD SHEET'!I24,";","End Temp=",'BACTERIA RECORD SHEET'!J24,";","Large/Small=",'BACTERIA RECORD SHEET'!L24,"/",'BACTERIA RECORD SHEET'!M24,";","95% CI Low/High=",'BACTERIA RECORD SHEET'!O24,"/",'BACTERIA RECORD SHEET'!P24,";",'BACTERIA RECORD SHEET'!R24)</f>
        <v>Start Temp=35.2;End Temp=35;Large/Small=10/11;95% CI Low/High=12.3833333333333/28.725;</v>
      </c>
      <c r="L21" s="132" t="s">
        <v>265</v>
      </c>
      <c r="M21" s="132">
        <f>ROUND(1*100/'BACTERIA RECORD SHEET'!F24,1)</f>
        <v>0.8</v>
      </c>
      <c r="N21" s="132">
        <f>ROUND(1*100/'BACTERIA RECORD SHEET'!F24,1)</f>
        <v>0.8</v>
      </c>
      <c r="O21" s="132" t="s">
        <v>266</v>
      </c>
      <c r="P21" s="132">
        <f>ROUND(100/'BACTERIA RECORD SHEET'!F24,2)</f>
        <v>0.83</v>
      </c>
      <c r="Q21" s="194" t="str">
        <f>IF(AND('BACTERIA RECORD SHEET'!M24=0,'BACTERIA RECORD SHEET'!L24=0),"U",IF(AND('BACTERIA RECORD SHEET'!M24=48,'BACTERIA RECORD SHEET'!L24=49),"GT",""))</f>
        <v/>
      </c>
    </row>
    <row r="22" spans="1:17">
      <c r="A22" s="132" t="s">
        <v>242</v>
      </c>
      <c r="B22" s="132">
        <v>2532500</v>
      </c>
      <c r="C22" s="132" t="str">
        <f>IF('BACTERIA RECORD SHEET'!E25=18,"Colilert-182000","Colilert/2000")</f>
        <v>Colilert/2000</v>
      </c>
      <c r="D22" s="138">
        <v>44919.645833333336</v>
      </c>
      <c r="E22" s="132" t="str">
        <f>'BACTERIA RECORD SHEET'!K25</f>
        <v>E. coli</v>
      </c>
      <c r="F22" s="132">
        <f>'BACTERIA RECORD SHEET'!N25</f>
        <v>72.408333333333331</v>
      </c>
      <c r="G22" s="132" t="str">
        <f>IF(AND('BACTERIA RECORD SHEET'!L25=0,'BACTERIA RECORD SHEET'!M25=0),"TRUE","FALSE")</f>
        <v>FALSE</v>
      </c>
      <c r="H22" s="132" t="str">
        <f>IF(AND('BACTERIA RECORD SHEET'!L25=49,'BACTERIA RECORD SHEET'!M25=48),"TRUE","FALSE")</f>
        <v>FALSE</v>
      </c>
      <c r="I22" s="132">
        <f>IF(AND('BACTERIA RECORD SHEET'!L25=49,'BACTERIA RECORD SHEET'!M25=48),ROUND(2419.6*100/'BACTERIA RECORD SHEET'!F25,1),ROUND(1*100/'BACTERIA RECORD SHEET'!F25,1))</f>
        <v>0.8</v>
      </c>
      <c r="J22" s="132" t="str">
        <f>'BACTERIA RECORD SHEET'!Q25</f>
        <v/>
      </c>
      <c r="K22" s="133" t="str">
        <f>CONCATENATE("Start Temp=",'BACTERIA RECORD SHEET'!I25,";","End Temp=",'BACTERIA RECORD SHEET'!J25,";","Large/Small=",'BACTERIA RECORD SHEET'!L25,"/",'BACTERIA RECORD SHEET'!M25,";","95% CI Low/High=",'BACTERIA RECORD SHEET'!O25,"/",'BACTERIA RECORD SHEET'!P25,";",'BACTERIA RECORD SHEET'!R25)</f>
        <v>Start Temp=35;End Temp=35;Large/Small=35/15;95% CI Low/High=54.45/94.8583333333333;</v>
      </c>
      <c r="L22" s="132" t="s">
        <v>265</v>
      </c>
      <c r="M22" s="132">
        <f>ROUND(1*100/'BACTERIA RECORD SHEET'!F25,1)</f>
        <v>0.8</v>
      </c>
      <c r="N22" s="132">
        <f>ROUND(1*100/'BACTERIA RECORD SHEET'!F25,1)</f>
        <v>0.8</v>
      </c>
      <c r="O22" s="132" t="s">
        <v>266</v>
      </c>
      <c r="P22" s="132">
        <f>ROUND(100/'BACTERIA RECORD SHEET'!F25,2)</f>
        <v>0.83</v>
      </c>
      <c r="Q22" s="194" t="str">
        <f>IF(AND('BACTERIA RECORD SHEET'!M25=0,'BACTERIA RECORD SHEET'!L25=0),"U",IF(AND('BACTERIA RECORD SHEET'!M25=48,'BACTERIA RECORD SHEET'!L25=49),"GT",""))</f>
        <v/>
      </c>
    </row>
  </sheetData>
  <sheetProtection formatCells="0" formatColumns="0" formatRows="0" insertRows="0" insertHyperlinks="0" deleteRows="0" selectLockedCells="1" sort="0" autoFilter="0" pivotTables="0" selectUnlockedCells="1"/>
  <pageMargins left="0.7" right="0.7" top="0.75" bottom="0.75" header="0.3" footer="0.3"/>
  <pageSetup orientation="portrait" r:id="rId1"/>
  <ignoredErrors>
    <ignoredError sqref="Q4:Q22 P2:P22 M2:N22 K2:K22 J2:J22 I2:I22 H2:H22 G2:G22 F2:F22 C2:C22 E2:E22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6"/>
  <dimension ref="A1:L28"/>
  <sheetViews>
    <sheetView showGridLines="0" zoomScaleNormal="100" workbookViewId="0">
      <selection activeCell="B5" sqref="B5:D5"/>
    </sheetView>
  </sheetViews>
  <sheetFormatPr defaultColWidth="9.140625" defaultRowHeight="27" customHeight="1"/>
  <cols>
    <col min="1" max="1" width="22.28515625" customWidth="1"/>
    <col min="2" max="2" width="2.7109375" customWidth="1"/>
    <col min="3" max="3" width="4.140625" customWidth="1"/>
    <col min="4" max="4" width="8.140625" customWidth="1"/>
    <col min="5" max="5" width="11.140625" customWidth="1"/>
    <col min="6" max="6" width="1" customWidth="1"/>
    <col min="7" max="7" width="13.42578125" customWidth="1"/>
    <col min="8" max="8" width="25" customWidth="1"/>
    <col min="9" max="9" width="1" customWidth="1"/>
    <col min="10" max="10" width="1.85546875" customWidth="1"/>
    <col min="11" max="11" width="6" customWidth="1"/>
    <col min="12" max="12" width="1.7109375" customWidth="1"/>
    <col min="13" max="16384" width="9.140625" style="25"/>
  </cols>
  <sheetData>
    <row r="1" spans="1:12" s="24" customFormat="1" ht="32.25" customHeight="1">
      <c r="A1" s="19" t="s">
        <v>22</v>
      </c>
      <c r="B1" s="3"/>
      <c r="C1" s="169" t="str">
        <f>Instructions!B10</f>
        <v>Jemez 2021-2022</v>
      </c>
      <c r="D1" s="169"/>
      <c r="E1" s="169"/>
      <c r="F1" s="169"/>
      <c r="G1" s="169"/>
      <c r="H1" s="19" t="s">
        <v>71</v>
      </c>
      <c r="I1" s="3"/>
      <c r="J1" s="3"/>
      <c r="K1" s="3"/>
      <c r="L1" s="3"/>
    </row>
    <row r="2" spans="1:12" s="24" customFormat="1" ht="32.25" customHeight="1">
      <c r="A2" s="19" t="s">
        <v>6</v>
      </c>
      <c r="B2" s="182" t="s">
        <v>225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</row>
    <row r="3" spans="1:12" s="24" customFormat="1" ht="19.5" customHeight="1">
      <c r="A3" s="21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</row>
    <row r="4" spans="1:12" s="24" customFormat="1" ht="27" customHeight="1">
      <c r="A4" s="19" t="s">
        <v>11</v>
      </c>
      <c r="B4" s="168">
        <v>82</v>
      </c>
      <c r="C4" s="168"/>
      <c r="D4" s="168"/>
      <c r="E4" s="3"/>
      <c r="F4" s="3"/>
      <c r="G4" s="19" t="s">
        <v>12</v>
      </c>
      <c r="H4" s="20" t="s">
        <v>18</v>
      </c>
      <c r="I4" s="3"/>
      <c r="J4" s="3"/>
      <c r="K4" s="3"/>
      <c r="L4" s="3"/>
    </row>
    <row r="5" spans="1:12" s="24" customFormat="1" ht="27" customHeight="1">
      <c r="A5" s="19" t="s">
        <v>14</v>
      </c>
      <c r="B5" s="168">
        <f>IF(Instructions!B11="","",Instructions!B11)</f>
        <v>55910</v>
      </c>
      <c r="C5" s="168"/>
      <c r="D5" s="168"/>
      <c r="E5" s="3"/>
      <c r="F5" s="3"/>
      <c r="G5" s="1" t="s">
        <v>16</v>
      </c>
      <c r="H5" s="20" t="s">
        <v>25</v>
      </c>
      <c r="I5" s="3"/>
      <c r="J5" s="3"/>
      <c r="K5" s="3"/>
      <c r="L5" s="3"/>
    </row>
    <row r="6" spans="1:12" s="24" customFormat="1" ht="27" customHeight="1">
      <c r="A6" s="4" t="s">
        <v>15</v>
      </c>
      <c r="B6" s="168" t="str">
        <f>Instructions!B12</f>
        <v>Miguel Montoya</v>
      </c>
      <c r="C6" s="168"/>
      <c r="D6" s="168"/>
      <c r="E6" s="168"/>
      <c r="F6" s="168"/>
      <c r="G6" s="1" t="s">
        <v>17</v>
      </c>
      <c r="H6" s="23" t="str">
        <f>IF(Instructions!B13="","",Instructions!B13)</f>
        <v/>
      </c>
      <c r="I6" s="3"/>
      <c r="J6" s="3"/>
      <c r="K6" s="3"/>
      <c r="L6" s="3"/>
    </row>
    <row r="7" spans="1:12" s="24" customFormat="1" ht="27" customHeight="1">
      <c r="A7" s="26"/>
      <c r="B7" s="3"/>
      <c r="C7" s="3"/>
      <c r="D7" s="3"/>
      <c r="E7" s="3"/>
      <c r="F7" s="3"/>
      <c r="G7" s="1" t="s">
        <v>13</v>
      </c>
      <c r="H7" s="20" t="s">
        <v>21</v>
      </c>
      <c r="I7" s="3"/>
      <c r="J7" s="3"/>
      <c r="K7" s="3"/>
      <c r="L7" s="3"/>
    </row>
    <row r="8" spans="1:12" ht="27" customHeight="1">
      <c r="A8" s="167" t="s">
        <v>5</v>
      </c>
      <c r="B8" s="167"/>
      <c r="C8" s="166" t="s">
        <v>4</v>
      </c>
      <c r="D8" s="166"/>
      <c r="E8" s="166" t="s">
        <v>3</v>
      </c>
      <c r="F8" s="166"/>
      <c r="G8" s="48" t="s">
        <v>2</v>
      </c>
      <c r="H8" s="167" t="s">
        <v>1</v>
      </c>
      <c r="I8" s="167"/>
      <c r="J8" s="166" t="s">
        <v>0</v>
      </c>
      <c r="K8" s="166"/>
      <c r="L8" s="166"/>
    </row>
    <row r="9" spans="1:12" ht="27" customHeight="1">
      <c r="A9" s="40"/>
      <c r="B9" s="41"/>
      <c r="C9" s="29"/>
      <c r="D9" s="30"/>
      <c r="E9" s="42"/>
      <c r="F9" s="43"/>
      <c r="G9" s="8"/>
      <c r="H9" s="9"/>
      <c r="I9" s="10"/>
      <c r="J9" s="9"/>
      <c r="K9" s="11"/>
      <c r="L9" s="10"/>
    </row>
    <row r="10" spans="1:12" ht="27" customHeight="1">
      <c r="A10" s="55"/>
      <c r="B10" s="39"/>
      <c r="C10" s="31"/>
      <c r="D10" s="32"/>
      <c r="E10" s="49"/>
      <c r="F10" s="50"/>
      <c r="G10" s="14"/>
      <c r="H10" s="15"/>
      <c r="I10" s="16"/>
      <c r="J10" s="15"/>
      <c r="K10" s="17"/>
      <c r="L10" s="16"/>
    </row>
    <row r="11" spans="1:12" ht="27" customHeight="1">
      <c r="A11" s="40"/>
      <c r="B11" s="41"/>
      <c r="C11" s="29"/>
      <c r="D11" s="30"/>
      <c r="E11" s="42"/>
      <c r="F11" s="43"/>
      <c r="G11" s="8"/>
      <c r="H11" s="9"/>
      <c r="I11" s="10"/>
      <c r="J11" s="9"/>
      <c r="K11" s="11"/>
      <c r="L11" s="10"/>
    </row>
    <row r="12" spans="1:12" ht="27" customHeight="1">
      <c r="A12" s="55"/>
      <c r="B12" s="39"/>
      <c r="C12" s="31"/>
      <c r="D12" s="32"/>
      <c r="E12" s="49"/>
      <c r="F12" s="50"/>
      <c r="G12" s="14"/>
      <c r="H12" s="15"/>
      <c r="I12" s="16"/>
      <c r="J12" s="15"/>
      <c r="K12" s="17"/>
      <c r="L12" s="16"/>
    </row>
    <row r="13" spans="1:12" ht="27" customHeight="1">
      <c r="A13" s="40"/>
      <c r="B13" s="41"/>
      <c r="C13" s="29"/>
      <c r="D13" s="30"/>
      <c r="E13" s="42"/>
      <c r="F13" s="43"/>
      <c r="G13" s="8"/>
      <c r="H13" s="9"/>
      <c r="I13" s="10"/>
      <c r="J13" s="9"/>
      <c r="K13" s="11"/>
      <c r="L13" s="10"/>
    </row>
    <row r="14" spans="1:12" ht="27" customHeight="1">
      <c r="A14" s="55"/>
      <c r="B14" s="39"/>
      <c r="C14" s="31"/>
      <c r="D14" s="32"/>
      <c r="E14" s="49"/>
      <c r="F14" s="50"/>
      <c r="G14" s="14"/>
      <c r="H14" s="15"/>
      <c r="I14" s="16"/>
      <c r="J14" s="15"/>
      <c r="K14" s="17"/>
      <c r="L14" s="16"/>
    </row>
    <row r="15" spans="1:12" ht="27" customHeight="1">
      <c r="A15" s="40"/>
      <c r="B15" s="41"/>
      <c r="C15" s="29"/>
      <c r="D15" s="30"/>
      <c r="E15" s="42"/>
      <c r="F15" s="43"/>
      <c r="G15" s="8"/>
      <c r="H15" s="9"/>
      <c r="I15" s="10"/>
      <c r="J15" s="9"/>
      <c r="K15" s="11"/>
      <c r="L15" s="10"/>
    </row>
    <row r="16" spans="1:12" ht="27" customHeight="1">
      <c r="A16" s="55"/>
      <c r="B16" s="39"/>
      <c r="C16" s="31"/>
      <c r="D16" s="32"/>
      <c r="E16" s="49"/>
      <c r="F16" s="50"/>
      <c r="G16" s="14"/>
      <c r="H16" s="15"/>
      <c r="I16" s="16"/>
      <c r="J16" s="15"/>
      <c r="K16" s="17"/>
      <c r="L16" s="16"/>
    </row>
    <row r="17" spans="1:12" ht="27" customHeight="1">
      <c r="A17" s="40"/>
      <c r="B17" s="41"/>
      <c r="C17" s="29"/>
      <c r="D17" s="30"/>
      <c r="E17" s="42"/>
      <c r="F17" s="43"/>
      <c r="G17" s="8"/>
      <c r="H17" s="9"/>
      <c r="I17" s="10"/>
      <c r="J17" s="9"/>
      <c r="K17" s="11"/>
      <c r="L17" s="10"/>
    </row>
    <row r="18" spans="1:12" ht="27" customHeight="1">
      <c r="A18" s="55"/>
      <c r="B18" s="39"/>
      <c r="C18" s="31"/>
      <c r="D18" s="32"/>
      <c r="E18" s="49"/>
      <c r="F18" s="50"/>
      <c r="G18" s="14"/>
      <c r="H18" s="15"/>
      <c r="I18" s="16"/>
      <c r="J18" s="15"/>
      <c r="K18" s="17"/>
      <c r="L18" s="16"/>
    </row>
    <row r="19" spans="1:12" ht="27" customHeight="1">
      <c r="A19" s="40"/>
      <c r="B19" s="41"/>
      <c r="C19" s="29"/>
      <c r="D19" s="30"/>
      <c r="E19" s="42"/>
      <c r="F19" s="43"/>
      <c r="G19" s="8"/>
      <c r="H19" s="9"/>
      <c r="I19" s="10"/>
      <c r="J19" s="9"/>
      <c r="K19" s="11"/>
      <c r="L19" s="10"/>
    </row>
    <row r="20" spans="1:12" ht="27" customHeight="1">
      <c r="A20" s="55"/>
      <c r="B20" s="39"/>
      <c r="C20" s="31"/>
      <c r="D20" s="32"/>
      <c r="E20" s="49"/>
      <c r="F20" s="50"/>
      <c r="G20" s="14"/>
      <c r="H20" s="15"/>
      <c r="I20" s="16"/>
      <c r="J20" s="15"/>
      <c r="K20" s="17"/>
      <c r="L20" s="16"/>
    </row>
    <row r="21" spans="1:12" ht="27" customHeight="1">
      <c r="A21" s="40"/>
      <c r="B21" s="41"/>
      <c r="C21" s="29"/>
      <c r="D21" s="30"/>
      <c r="E21" s="42"/>
      <c r="F21" s="43"/>
      <c r="G21" s="8"/>
      <c r="H21" s="9"/>
      <c r="I21" s="10"/>
      <c r="J21" s="9"/>
      <c r="K21" s="11"/>
      <c r="L21" s="10"/>
    </row>
    <row r="22" spans="1:12" ht="27" customHeight="1">
      <c r="A22" s="55"/>
      <c r="B22" s="39"/>
      <c r="C22" s="31"/>
      <c r="D22" s="32"/>
      <c r="E22" s="49"/>
      <c r="F22" s="50"/>
      <c r="G22" s="14"/>
      <c r="H22" s="15"/>
      <c r="I22" s="16"/>
      <c r="J22" s="15"/>
      <c r="K22" s="17"/>
      <c r="L22" s="16"/>
    </row>
    <row r="23" spans="1:12" ht="27" customHeight="1">
      <c r="A23" s="40"/>
      <c r="B23" s="41"/>
      <c r="C23" s="29"/>
      <c r="D23" s="30"/>
      <c r="E23" s="42"/>
      <c r="F23" s="43"/>
      <c r="G23" s="8"/>
      <c r="H23" s="9"/>
      <c r="I23" s="10"/>
      <c r="J23" s="9"/>
      <c r="K23" s="11"/>
      <c r="L23" s="10"/>
    </row>
    <row r="24" spans="1:12" ht="27" customHeight="1">
      <c r="A24" s="55"/>
      <c r="B24" s="39"/>
      <c r="C24" s="31"/>
      <c r="D24" s="32"/>
      <c r="E24" s="49"/>
      <c r="F24" s="50"/>
      <c r="G24" s="14"/>
      <c r="H24" s="15"/>
      <c r="I24" s="16"/>
      <c r="J24" s="15"/>
      <c r="K24" s="17"/>
      <c r="L24" s="16"/>
    </row>
    <row r="25" spans="1:12" ht="27" customHeight="1">
      <c r="A25" s="40"/>
      <c r="B25" s="41"/>
      <c r="C25" s="29"/>
      <c r="D25" s="30"/>
      <c r="E25" s="42"/>
      <c r="F25" s="43"/>
      <c r="G25" s="8"/>
      <c r="H25" s="9"/>
      <c r="I25" s="10"/>
      <c r="J25" s="9"/>
      <c r="K25" s="11"/>
      <c r="L25" s="10"/>
    </row>
    <row r="26" spans="1:12" ht="27" customHeight="1">
      <c r="A26" s="55"/>
      <c r="B26" s="39"/>
      <c r="C26" s="31"/>
      <c r="D26" s="32"/>
      <c r="E26" s="49"/>
      <c r="F26" s="50"/>
      <c r="G26" s="14"/>
      <c r="H26" s="15"/>
      <c r="I26" s="16"/>
      <c r="J26" s="15"/>
      <c r="K26" s="17"/>
      <c r="L26" s="16"/>
    </row>
    <row r="27" spans="1:12" ht="27" customHeight="1">
      <c r="A27" s="40"/>
      <c r="B27" s="41"/>
      <c r="C27" s="29"/>
      <c r="D27" s="30"/>
      <c r="E27" s="42"/>
      <c r="F27" s="43"/>
      <c r="G27" s="8"/>
      <c r="H27" s="9"/>
      <c r="I27" s="10"/>
      <c r="J27" s="9"/>
      <c r="K27" s="11"/>
      <c r="L27" s="10"/>
    </row>
    <row r="28" spans="1:12" ht="27" customHeight="1">
      <c r="A28" s="55"/>
      <c r="B28" s="39"/>
      <c r="C28" s="31"/>
      <c r="D28" s="32"/>
      <c r="E28" s="49"/>
      <c r="F28" s="50"/>
      <c r="G28" s="14"/>
      <c r="H28" s="15"/>
      <c r="I28" s="16"/>
      <c r="J28" s="15"/>
      <c r="K28" s="17"/>
      <c r="L28" s="16"/>
    </row>
  </sheetData>
  <mergeCells count="10">
    <mergeCell ref="H8:I8"/>
    <mergeCell ref="J8:L8"/>
    <mergeCell ref="C1:G1"/>
    <mergeCell ref="B4:D4"/>
    <mergeCell ref="B5:D5"/>
    <mergeCell ref="B6:F6"/>
    <mergeCell ref="B2:L3"/>
    <mergeCell ref="A8:B8"/>
    <mergeCell ref="C8:D8"/>
    <mergeCell ref="E8:F8"/>
  </mergeCells>
  <pageMargins left="0.75" right="0.1" top="0.25" bottom="0.4" header="0" footer="0"/>
  <pageSetup orientation="portrait" r:id="rId1"/>
  <headerFooter>
    <oddHeader>&amp;RPage &amp;P of 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/>
  <dimension ref="A1:L28"/>
  <sheetViews>
    <sheetView showGridLines="0" zoomScaleNormal="100" workbookViewId="0">
      <selection activeCell="B5" sqref="B5:D5"/>
    </sheetView>
  </sheetViews>
  <sheetFormatPr defaultColWidth="9.140625" defaultRowHeight="27" customHeight="1"/>
  <cols>
    <col min="1" max="1" width="22.28515625" customWidth="1"/>
    <col min="2" max="2" width="2.7109375" customWidth="1"/>
    <col min="3" max="3" width="4.140625" customWidth="1"/>
    <col min="4" max="4" width="8.140625" customWidth="1"/>
    <col min="5" max="5" width="11.140625" customWidth="1"/>
    <col min="6" max="6" width="1" customWidth="1"/>
    <col min="7" max="7" width="13.42578125" customWidth="1"/>
    <col min="8" max="8" width="25" customWidth="1"/>
    <col min="9" max="9" width="1" customWidth="1"/>
    <col min="10" max="10" width="1.85546875" customWidth="1"/>
    <col min="11" max="11" width="6" customWidth="1"/>
    <col min="12" max="12" width="1.7109375" customWidth="1"/>
    <col min="13" max="16384" width="9.140625" style="25"/>
  </cols>
  <sheetData>
    <row r="1" spans="1:12" s="24" customFormat="1" ht="32.25" customHeight="1">
      <c r="A1" s="19" t="s">
        <v>22</v>
      </c>
      <c r="B1" s="3"/>
      <c r="C1" s="169" t="str">
        <f>Instructions!B10</f>
        <v>Jemez 2021-2022</v>
      </c>
      <c r="D1" s="169"/>
      <c r="E1" s="169"/>
      <c r="F1" s="169"/>
      <c r="G1" s="169"/>
      <c r="H1" s="19" t="s">
        <v>71</v>
      </c>
      <c r="I1" s="3"/>
      <c r="J1" s="3"/>
      <c r="K1" s="3"/>
      <c r="L1" s="3"/>
    </row>
    <row r="2" spans="1:12" s="24" customFormat="1" ht="32.25" customHeight="1">
      <c r="A2" s="19" t="s">
        <v>6</v>
      </c>
      <c r="B2" s="182" t="s">
        <v>224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</row>
    <row r="3" spans="1:12" s="24" customFormat="1" ht="19.5" customHeight="1">
      <c r="A3" s="21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</row>
    <row r="4" spans="1:12" s="24" customFormat="1" ht="27" customHeight="1">
      <c r="A4" s="19" t="s">
        <v>11</v>
      </c>
      <c r="B4" s="168">
        <v>82</v>
      </c>
      <c r="C4" s="168"/>
      <c r="D4" s="168"/>
      <c r="E4" s="3"/>
      <c r="F4" s="3"/>
      <c r="G4" s="19" t="s">
        <v>12</v>
      </c>
      <c r="H4" s="20" t="s">
        <v>18</v>
      </c>
      <c r="I4" s="3"/>
      <c r="J4" s="3"/>
      <c r="K4" s="3"/>
      <c r="L4" s="3"/>
    </row>
    <row r="5" spans="1:12" s="24" customFormat="1" ht="27" customHeight="1">
      <c r="A5" s="19" t="s">
        <v>14</v>
      </c>
      <c r="B5" s="168">
        <f>IF(Instructions!B11="","",Instructions!B11)</f>
        <v>55910</v>
      </c>
      <c r="C5" s="168"/>
      <c r="D5" s="168"/>
      <c r="E5" s="3"/>
      <c r="F5" s="3"/>
      <c r="G5" s="1" t="s">
        <v>16</v>
      </c>
      <c r="H5" s="20" t="s">
        <v>25</v>
      </c>
      <c r="I5" s="3"/>
      <c r="J5" s="3"/>
      <c r="K5" s="3"/>
      <c r="L5" s="3"/>
    </row>
    <row r="6" spans="1:12" s="24" customFormat="1" ht="27" customHeight="1">
      <c r="A6" s="4" t="s">
        <v>15</v>
      </c>
      <c r="B6" s="168" t="str">
        <f>Instructions!B12</f>
        <v>Miguel Montoya</v>
      </c>
      <c r="C6" s="168"/>
      <c r="D6" s="168"/>
      <c r="E6" s="168"/>
      <c r="F6" s="168"/>
      <c r="G6" s="1" t="s">
        <v>17</v>
      </c>
      <c r="H6" s="23" t="str">
        <f>IF(Instructions!B13="","",Instructions!B13)</f>
        <v/>
      </c>
      <c r="I6" s="3"/>
      <c r="J6" s="3"/>
      <c r="K6" s="3"/>
      <c r="L6" s="3"/>
    </row>
    <row r="7" spans="1:12" s="24" customFormat="1" ht="27" customHeight="1">
      <c r="A7" s="26"/>
      <c r="B7" s="3"/>
      <c r="C7" s="3"/>
      <c r="D7" s="3"/>
      <c r="E7" s="3"/>
      <c r="F7" s="3"/>
      <c r="G7" s="1" t="s">
        <v>13</v>
      </c>
      <c r="H7" s="20" t="s">
        <v>21</v>
      </c>
      <c r="I7" s="3"/>
      <c r="J7" s="3"/>
      <c r="K7" s="3"/>
      <c r="L7" s="3"/>
    </row>
    <row r="8" spans="1:12" ht="27" customHeight="1">
      <c r="A8" s="167" t="s">
        <v>5</v>
      </c>
      <c r="B8" s="167"/>
      <c r="C8" s="166" t="s">
        <v>4</v>
      </c>
      <c r="D8" s="166"/>
      <c r="E8" s="166" t="s">
        <v>3</v>
      </c>
      <c r="F8" s="166"/>
      <c r="G8" s="48" t="s">
        <v>2</v>
      </c>
      <c r="H8" s="167" t="s">
        <v>1</v>
      </c>
      <c r="I8" s="167"/>
      <c r="J8" s="166" t="s">
        <v>0</v>
      </c>
      <c r="K8" s="166"/>
      <c r="L8" s="166"/>
    </row>
    <row r="9" spans="1:12" ht="27" customHeight="1">
      <c r="A9" s="40"/>
      <c r="B9" s="41"/>
      <c r="C9" s="56"/>
      <c r="D9" s="57"/>
      <c r="E9" s="42"/>
      <c r="F9" s="43"/>
      <c r="G9" s="8"/>
      <c r="H9" s="9"/>
      <c r="I9" s="10"/>
      <c r="J9" s="9"/>
      <c r="K9" s="11"/>
      <c r="L9" s="10"/>
    </row>
    <row r="10" spans="1:12" ht="27" customHeight="1">
      <c r="A10" s="55"/>
      <c r="B10" s="39"/>
      <c r="C10" s="58"/>
      <c r="D10" s="59"/>
      <c r="E10" s="49"/>
      <c r="F10" s="50"/>
      <c r="G10" s="14"/>
      <c r="H10" s="15"/>
      <c r="I10" s="16"/>
      <c r="J10" s="15"/>
      <c r="K10" s="17"/>
      <c r="L10" s="16"/>
    </row>
    <row r="11" spans="1:12" ht="27" customHeight="1">
      <c r="A11" s="40"/>
      <c r="B11" s="41"/>
      <c r="C11" s="56"/>
      <c r="D11" s="57"/>
      <c r="E11" s="42"/>
      <c r="F11" s="43"/>
      <c r="G11" s="8"/>
      <c r="H11" s="9"/>
      <c r="I11" s="10"/>
      <c r="J11" s="9"/>
      <c r="K11" s="11"/>
      <c r="L11" s="10"/>
    </row>
    <row r="12" spans="1:12" ht="27" customHeight="1">
      <c r="A12" s="55"/>
      <c r="B12" s="39"/>
      <c r="C12" s="58"/>
      <c r="D12" s="59"/>
      <c r="E12" s="49"/>
      <c r="F12" s="50"/>
      <c r="G12" s="14"/>
      <c r="H12" s="15"/>
      <c r="I12" s="16"/>
      <c r="J12" s="15"/>
      <c r="K12" s="17"/>
      <c r="L12" s="16"/>
    </row>
    <row r="13" spans="1:12" ht="27" customHeight="1">
      <c r="A13" s="40"/>
      <c r="B13" s="41"/>
      <c r="C13" s="56"/>
      <c r="D13" s="57"/>
      <c r="E13" s="42"/>
      <c r="F13" s="43"/>
      <c r="G13" s="8"/>
      <c r="H13" s="9"/>
      <c r="I13" s="10"/>
      <c r="J13" s="9"/>
      <c r="K13" s="11"/>
      <c r="L13" s="10"/>
    </row>
    <row r="14" spans="1:12" ht="27" customHeight="1">
      <c r="A14" s="55"/>
      <c r="B14" s="39"/>
      <c r="C14" s="58"/>
      <c r="D14" s="59"/>
      <c r="E14" s="49"/>
      <c r="F14" s="50"/>
      <c r="G14" s="14"/>
      <c r="H14" s="15"/>
      <c r="I14" s="16"/>
      <c r="J14" s="15"/>
      <c r="K14" s="17"/>
      <c r="L14" s="16"/>
    </row>
    <row r="15" spans="1:12" ht="27" customHeight="1">
      <c r="A15" s="40"/>
      <c r="B15" s="41"/>
      <c r="C15" s="56"/>
      <c r="D15" s="57"/>
      <c r="E15" s="42"/>
      <c r="F15" s="43"/>
      <c r="G15" s="8"/>
      <c r="H15" s="9"/>
      <c r="I15" s="10"/>
      <c r="J15" s="9"/>
      <c r="K15" s="11"/>
      <c r="L15" s="10"/>
    </row>
    <row r="16" spans="1:12" ht="27" customHeight="1">
      <c r="A16" s="55"/>
      <c r="B16" s="39"/>
      <c r="C16" s="58"/>
      <c r="D16" s="59"/>
      <c r="E16" s="49"/>
      <c r="F16" s="50"/>
      <c r="G16" s="14"/>
      <c r="H16" s="15"/>
      <c r="I16" s="16"/>
      <c r="J16" s="15"/>
      <c r="K16" s="17"/>
      <c r="L16" s="16"/>
    </row>
    <row r="17" spans="1:12" ht="27" customHeight="1">
      <c r="A17" s="40"/>
      <c r="B17" s="41"/>
      <c r="C17" s="56"/>
      <c r="D17" s="57"/>
      <c r="E17" s="42"/>
      <c r="F17" s="43"/>
      <c r="G17" s="8"/>
      <c r="H17" s="9"/>
      <c r="I17" s="10"/>
      <c r="J17" s="9"/>
      <c r="K17" s="11"/>
      <c r="L17" s="10"/>
    </row>
    <row r="18" spans="1:12" ht="27" customHeight="1">
      <c r="A18" s="55"/>
      <c r="B18" s="39"/>
      <c r="C18" s="58"/>
      <c r="D18" s="59"/>
      <c r="E18" s="49"/>
      <c r="F18" s="50"/>
      <c r="G18" s="14"/>
      <c r="H18" s="15"/>
      <c r="I18" s="16"/>
      <c r="J18" s="15"/>
      <c r="K18" s="17"/>
      <c r="L18" s="16"/>
    </row>
    <row r="19" spans="1:12" ht="27" customHeight="1">
      <c r="A19" s="40"/>
      <c r="B19" s="41"/>
      <c r="C19" s="56"/>
      <c r="D19" s="57"/>
      <c r="E19" s="42"/>
      <c r="F19" s="43"/>
      <c r="G19" s="8"/>
      <c r="H19" s="9"/>
      <c r="I19" s="10"/>
      <c r="J19" s="9"/>
      <c r="K19" s="11"/>
      <c r="L19" s="10"/>
    </row>
    <row r="20" spans="1:12" ht="27" customHeight="1">
      <c r="A20" s="55"/>
      <c r="B20" s="39"/>
      <c r="C20" s="58"/>
      <c r="D20" s="59"/>
      <c r="E20" s="49"/>
      <c r="F20" s="50"/>
      <c r="G20" s="14"/>
      <c r="H20" s="15"/>
      <c r="I20" s="16"/>
      <c r="J20" s="15"/>
      <c r="K20" s="17"/>
      <c r="L20" s="16"/>
    </row>
    <row r="21" spans="1:12" ht="27" customHeight="1">
      <c r="A21" s="27"/>
      <c r="B21" s="28"/>
      <c r="C21" s="29"/>
      <c r="D21" s="30"/>
      <c r="E21" s="6"/>
      <c r="F21" s="7"/>
      <c r="G21" s="8"/>
      <c r="H21" s="9"/>
      <c r="I21" s="10"/>
      <c r="J21" s="9"/>
      <c r="K21" s="11"/>
      <c r="L21" s="10"/>
    </row>
    <row r="22" spans="1:12" ht="27" customHeight="1">
      <c r="A22" s="183"/>
      <c r="B22" s="184"/>
      <c r="C22" s="31"/>
      <c r="D22" s="32"/>
      <c r="E22" s="12"/>
      <c r="F22" s="13"/>
      <c r="G22" s="14"/>
      <c r="H22" s="15"/>
      <c r="I22" s="16"/>
      <c r="J22" s="15"/>
      <c r="K22" s="17"/>
      <c r="L22" s="16"/>
    </row>
    <row r="23" spans="1:12" ht="27" customHeight="1">
      <c r="A23" s="27"/>
      <c r="B23" s="28"/>
      <c r="C23" s="29"/>
      <c r="D23" s="30"/>
      <c r="E23" s="6"/>
      <c r="F23" s="7"/>
      <c r="G23" s="8"/>
      <c r="H23" s="9"/>
      <c r="I23" s="10"/>
      <c r="J23" s="9"/>
      <c r="K23" s="11"/>
      <c r="L23" s="10"/>
    </row>
    <row r="24" spans="1:12" ht="27" customHeight="1">
      <c r="A24" s="183"/>
      <c r="B24" s="184"/>
      <c r="C24" s="31"/>
      <c r="D24" s="32"/>
      <c r="E24" s="12"/>
      <c r="F24" s="13"/>
      <c r="G24" s="14"/>
      <c r="H24" s="15"/>
      <c r="I24" s="16"/>
      <c r="J24" s="15"/>
      <c r="K24" s="17"/>
      <c r="L24" s="16"/>
    </row>
    <row r="25" spans="1:12" ht="27" customHeight="1">
      <c r="A25" s="27"/>
      <c r="B25" s="28"/>
      <c r="C25" s="29"/>
      <c r="D25" s="30"/>
      <c r="E25" s="6"/>
      <c r="F25" s="7"/>
      <c r="G25" s="8"/>
      <c r="H25" s="9"/>
      <c r="I25" s="10"/>
      <c r="J25" s="9"/>
      <c r="K25" s="11"/>
      <c r="L25" s="10"/>
    </row>
    <row r="26" spans="1:12" ht="27" customHeight="1">
      <c r="A26" s="183"/>
      <c r="B26" s="184"/>
      <c r="C26" s="31"/>
      <c r="D26" s="32"/>
      <c r="E26" s="12"/>
      <c r="F26" s="13"/>
      <c r="G26" s="14"/>
      <c r="H26" s="15"/>
      <c r="I26" s="16"/>
      <c r="J26" s="15"/>
      <c r="K26" s="17"/>
      <c r="L26" s="16"/>
    </row>
    <row r="27" spans="1:12" ht="27" customHeight="1">
      <c r="A27" s="27"/>
      <c r="B27" s="28"/>
      <c r="C27" s="29"/>
      <c r="D27" s="30"/>
      <c r="E27" s="6"/>
      <c r="F27" s="7"/>
      <c r="G27" s="8"/>
      <c r="H27" s="9"/>
      <c r="I27" s="10"/>
      <c r="J27" s="9"/>
      <c r="K27" s="11"/>
      <c r="L27" s="10"/>
    </row>
    <row r="28" spans="1:12" ht="27" customHeight="1">
      <c r="A28" s="183"/>
      <c r="B28" s="184"/>
      <c r="C28" s="31"/>
      <c r="D28" s="32"/>
      <c r="E28" s="12"/>
      <c r="F28" s="13"/>
      <c r="G28" s="14"/>
      <c r="H28" s="15"/>
      <c r="I28" s="16"/>
      <c r="J28" s="15"/>
      <c r="K28" s="17"/>
      <c r="L28" s="16"/>
    </row>
  </sheetData>
  <mergeCells count="14">
    <mergeCell ref="A24:B24"/>
    <mergeCell ref="A26:B26"/>
    <mergeCell ref="A28:B28"/>
    <mergeCell ref="J8:L8"/>
    <mergeCell ref="C1:G1"/>
    <mergeCell ref="B2:L3"/>
    <mergeCell ref="B4:D4"/>
    <mergeCell ref="B5:D5"/>
    <mergeCell ref="B6:F6"/>
    <mergeCell ref="A22:B22"/>
    <mergeCell ref="A8:B8"/>
    <mergeCell ref="C8:D8"/>
    <mergeCell ref="E8:F8"/>
    <mergeCell ref="H8:I8"/>
  </mergeCells>
  <pageMargins left="0.75" right="0.1" top="0.25" bottom="0.4" header="0" footer="0"/>
  <pageSetup orientation="portrait" r:id="rId1"/>
  <headerFooter>
    <oddHeader>&amp;RPage &amp;P of &amp;N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5"/>
  <dimension ref="A1:L28"/>
  <sheetViews>
    <sheetView showGridLines="0" zoomScaleNormal="100" workbookViewId="0">
      <selection activeCell="B5" sqref="B5:D5"/>
    </sheetView>
  </sheetViews>
  <sheetFormatPr defaultColWidth="9.140625" defaultRowHeight="27" customHeight="1"/>
  <cols>
    <col min="1" max="1" width="22.28515625" customWidth="1"/>
    <col min="2" max="2" width="2.7109375" customWidth="1"/>
    <col min="3" max="3" width="4.140625" customWidth="1"/>
    <col min="4" max="4" width="8.140625" customWidth="1"/>
    <col min="5" max="5" width="11.140625" customWidth="1"/>
    <col min="6" max="6" width="1" customWidth="1"/>
    <col min="7" max="7" width="13.42578125" customWidth="1"/>
    <col min="8" max="8" width="25" customWidth="1"/>
    <col min="9" max="9" width="1" customWidth="1"/>
    <col min="10" max="10" width="1.85546875" customWidth="1"/>
    <col min="11" max="11" width="6" customWidth="1"/>
    <col min="12" max="12" width="1.7109375" customWidth="1"/>
    <col min="13" max="16384" width="9.140625" style="25"/>
  </cols>
  <sheetData>
    <row r="1" spans="1:12" s="24" customFormat="1" ht="32.25" customHeight="1">
      <c r="A1" s="19" t="s">
        <v>22</v>
      </c>
      <c r="B1" s="3"/>
      <c r="C1" s="169" t="str">
        <f>Instructions!B10</f>
        <v>Jemez 2021-2022</v>
      </c>
      <c r="D1" s="169"/>
      <c r="E1" s="169"/>
      <c r="F1" s="169"/>
      <c r="G1" s="169"/>
      <c r="H1" s="19" t="s">
        <v>71</v>
      </c>
      <c r="I1" s="3"/>
      <c r="J1" s="3"/>
      <c r="K1" s="3"/>
      <c r="L1" s="3"/>
    </row>
    <row r="2" spans="1:12" s="24" customFormat="1" ht="32.25" customHeight="1">
      <c r="A2" s="19" t="s">
        <v>6</v>
      </c>
      <c r="B2" s="182" t="s">
        <v>26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</row>
    <row r="3" spans="1:12" s="24" customFormat="1" ht="19.5" customHeight="1">
      <c r="A3" s="21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3"/>
    </row>
    <row r="4" spans="1:12" s="24" customFormat="1" ht="27" customHeight="1">
      <c r="A4" s="19" t="s">
        <v>11</v>
      </c>
      <c r="B4" s="168">
        <v>82</v>
      </c>
      <c r="C4" s="168"/>
      <c r="D4" s="168"/>
      <c r="E4" s="3"/>
      <c r="F4" s="3"/>
      <c r="G4" s="19" t="s">
        <v>12</v>
      </c>
      <c r="H4" s="20" t="s">
        <v>18</v>
      </c>
      <c r="I4" s="3"/>
      <c r="J4" s="3"/>
      <c r="K4" s="3"/>
      <c r="L4" s="3"/>
    </row>
    <row r="5" spans="1:12" s="24" customFormat="1" ht="27" customHeight="1">
      <c r="A5" s="19" t="s">
        <v>14</v>
      </c>
      <c r="B5" s="168">
        <f>IF(Instructions!B11="","",Instructions!B11)</f>
        <v>55910</v>
      </c>
      <c r="C5" s="168"/>
      <c r="D5" s="168"/>
      <c r="E5" s="3"/>
      <c r="F5" s="3"/>
      <c r="G5" s="1" t="s">
        <v>16</v>
      </c>
      <c r="H5" s="20" t="s">
        <v>27</v>
      </c>
      <c r="I5" s="3"/>
      <c r="J5" s="3"/>
      <c r="K5" s="3"/>
      <c r="L5" s="3"/>
    </row>
    <row r="6" spans="1:12" s="24" customFormat="1" ht="27" customHeight="1">
      <c r="A6" s="4" t="s">
        <v>15</v>
      </c>
      <c r="B6" s="168" t="str">
        <f>Instructions!B12</f>
        <v>Miguel Montoya</v>
      </c>
      <c r="C6" s="168"/>
      <c r="D6" s="168"/>
      <c r="E6" s="168"/>
      <c r="F6" s="168"/>
      <c r="G6" s="1" t="s">
        <v>17</v>
      </c>
      <c r="H6" s="23" t="str">
        <f>IF(Instructions!B13="","",Instructions!B13)</f>
        <v/>
      </c>
      <c r="I6" s="3"/>
      <c r="J6" s="3"/>
      <c r="K6" s="3"/>
      <c r="L6" s="3"/>
    </row>
    <row r="7" spans="1:12" s="24" customFormat="1" ht="27" customHeight="1">
      <c r="A7" s="26"/>
      <c r="B7" s="3"/>
      <c r="C7" s="3"/>
      <c r="D7" s="3"/>
      <c r="E7" s="3"/>
      <c r="F7" s="3"/>
      <c r="G7" s="1" t="s">
        <v>13</v>
      </c>
      <c r="H7" s="20" t="s">
        <v>21</v>
      </c>
      <c r="I7" s="3"/>
      <c r="J7" s="3"/>
      <c r="K7" s="3"/>
      <c r="L7" s="3"/>
    </row>
    <row r="8" spans="1:12" ht="27" customHeight="1">
      <c r="A8" s="167" t="s">
        <v>5</v>
      </c>
      <c r="B8" s="167"/>
      <c r="C8" s="166" t="s">
        <v>4</v>
      </c>
      <c r="D8" s="166"/>
      <c r="E8" s="166" t="s">
        <v>3</v>
      </c>
      <c r="F8" s="166"/>
      <c r="G8" s="48" t="s">
        <v>2</v>
      </c>
      <c r="H8" s="167" t="s">
        <v>1</v>
      </c>
      <c r="I8" s="167"/>
      <c r="J8" s="166" t="s">
        <v>0</v>
      </c>
      <c r="K8" s="166"/>
      <c r="L8" s="166"/>
    </row>
    <row r="9" spans="1:12" ht="27" customHeight="1">
      <c r="A9" s="40"/>
      <c r="B9" s="41"/>
      <c r="C9" s="56"/>
      <c r="D9" s="57"/>
      <c r="E9" s="42"/>
      <c r="F9" s="43"/>
      <c r="G9" s="8"/>
      <c r="H9" s="9"/>
      <c r="I9" s="10"/>
      <c r="J9" s="9"/>
      <c r="K9" s="11"/>
      <c r="L9" s="10"/>
    </row>
    <row r="10" spans="1:12" ht="27" customHeight="1">
      <c r="A10" s="55"/>
      <c r="B10" s="39"/>
      <c r="C10" s="58"/>
      <c r="D10" s="59"/>
      <c r="E10" s="49"/>
      <c r="F10" s="50"/>
      <c r="G10" s="14"/>
      <c r="H10" s="15"/>
      <c r="I10" s="16"/>
      <c r="J10" s="15"/>
      <c r="K10" s="17"/>
      <c r="L10" s="16"/>
    </row>
    <row r="11" spans="1:12" ht="27" customHeight="1">
      <c r="A11" s="40"/>
      <c r="B11" s="41"/>
      <c r="C11" s="56"/>
      <c r="D11" s="57"/>
      <c r="E11" s="42"/>
      <c r="F11" s="43"/>
      <c r="G11" s="8"/>
      <c r="H11" s="9"/>
      <c r="I11" s="10"/>
      <c r="J11" s="9"/>
      <c r="K11" s="11"/>
      <c r="L11" s="10"/>
    </row>
    <row r="12" spans="1:12" ht="27" customHeight="1">
      <c r="A12" s="55"/>
      <c r="B12" s="39"/>
      <c r="C12" s="58"/>
      <c r="D12" s="59"/>
      <c r="E12" s="49"/>
      <c r="F12" s="50"/>
      <c r="G12" s="14"/>
      <c r="H12" s="15"/>
      <c r="I12" s="16"/>
      <c r="J12" s="15"/>
      <c r="K12" s="17"/>
      <c r="L12" s="16"/>
    </row>
    <row r="13" spans="1:12" ht="27" customHeight="1">
      <c r="A13" s="40"/>
      <c r="B13" s="41"/>
      <c r="C13" s="56"/>
      <c r="D13" s="57"/>
      <c r="E13" s="42"/>
      <c r="F13" s="43"/>
      <c r="G13" s="8"/>
      <c r="H13" s="9"/>
      <c r="I13" s="10"/>
      <c r="J13" s="9"/>
      <c r="K13" s="11"/>
      <c r="L13" s="10"/>
    </row>
    <row r="14" spans="1:12" ht="27" customHeight="1">
      <c r="A14" s="55"/>
      <c r="B14" s="39"/>
      <c r="C14" s="58"/>
      <c r="D14" s="59"/>
      <c r="E14" s="49"/>
      <c r="F14" s="50"/>
      <c r="G14" s="14"/>
      <c r="H14" s="15"/>
      <c r="I14" s="16"/>
      <c r="J14" s="15"/>
      <c r="K14" s="17"/>
      <c r="L14" s="16"/>
    </row>
    <row r="15" spans="1:12" ht="27" customHeight="1">
      <c r="A15" s="40"/>
      <c r="B15" s="41"/>
      <c r="C15" s="56"/>
      <c r="D15" s="57"/>
      <c r="E15" s="42"/>
      <c r="F15" s="43"/>
      <c r="G15" s="8"/>
      <c r="H15" s="9"/>
      <c r="I15" s="10"/>
      <c r="J15" s="9"/>
      <c r="K15" s="11"/>
      <c r="L15" s="10"/>
    </row>
    <row r="16" spans="1:12" ht="27" customHeight="1">
      <c r="A16" s="55"/>
      <c r="B16" s="39"/>
      <c r="C16" s="58"/>
      <c r="D16" s="59"/>
      <c r="E16" s="49"/>
      <c r="F16" s="50"/>
      <c r="G16" s="14"/>
      <c r="H16" s="15"/>
      <c r="I16" s="16"/>
      <c r="J16" s="15"/>
      <c r="K16" s="17"/>
      <c r="L16" s="16"/>
    </row>
    <row r="17" spans="1:12" ht="27" customHeight="1">
      <c r="A17" s="40"/>
      <c r="B17" s="41"/>
      <c r="C17" s="56"/>
      <c r="D17" s="57"/>
      <c r="E17" s="42"/>
      <c r="F17" s="43"/>
      <c r="G17" s="8"/>
      <c r="H17" s="9"/>
      <c r="I17" s="10"/>
      <c r="J17" s="9"/>
      <c r="K17" s="11"/>
      <c r="L17" s="10"/>
    </row>
    <row r="18" spans="1:12" ht="27" customHeight="1">
      <c r="A18" s="55"/>
      <c r="B18" s="39"/>
      <c r="C18" s="58"/>
      <c r="D18" s="59"/>
      <c r="E18" s="49"/>
      <c r="F18" s="50"/>
      <c r="G18" s="14"/>
      <c r="H18" s="15"/>
      <c r="I18" s="16"/>
      <c r="J18" s="15"/>
      <c r="K18" s="17"/>
      <c r="L18" s="16"/>
    </row>
    <row r="19" spans="1:12" ht="27" customHeight="1">
      <c r="A19" s="40"/>
      <c r="B19" s="41"/>
      <c r="C19" s="56"/>
      <c r="D19" s="57"/>
      <c r="E19" s="42"/>
      <c r="F19" s="43"/>
      <c r="G19" s="8"/>
      <c r="H19" s="9"/>
      <c r="I19" s="10"/>
      <c r="J19" s="9"/>
      <c r="K19" s="11"/>
      <c r="L19" s="10"/>
    </row>
    <row r="20" spans="1:12" ht="27" customHeight="1">
      <c r="A20" s="55"/>
      <c r="B20" s="39"/>
      <c r="C20" s="58"/>
      <c r="D20" s="59"/>
      <c r="E20" s="49"/>
      <c r="F20" s="50"/>
      <c r="G20" s="14"/>
      <c r="H20" s="15"/>
      <c r="I20" s="16"/>
      <c r="J20" s="15"/>
      <c r="K20" s="17"/>
      <c r="L20" s="16"/>
    </row>
    <row r="21" spans="1:12" ht="27" customHeight="1">
      <c r="A21" s="27"/>
      <c r="B21" s="28"/>
      <c r="C21" s="56"/>
      <c r="D21" s="57"/>
      <c r="E21" s="6"/>
      <c r="F21" s="7"/>
      <c r="G21" s="8"/>
      <c r="H21" s="9"/>
      <c r="I21" s="10"/>
      <c r="J21" s="9"/>
      <c r="K21" s="11"/>
      <c r="L21" s="10"/>
    </row>
    <row r="22" spans="1:12" ht="27" customHeight="1">
      <c r="A22" s="183"/>
      <c r="B22" s="184"/>
      <c r="C22" s="58"/>
      <c r="D22" s="59"/>
      <c r="E22" s="12"/>
      <c r="F22" s="13"/>
      <c r="G22" s="14"/>
      <c r="H22" s="15"/>
      <c r="I22" s="16"/>
      <c r="J22" s="15"/>
      <c r="K22" s="17"/>
      <c r="L22" s="16"/>
    </row>
    <row r="23" spans="1:12" ht="27" customHeight="1">
      <c r="A23" s="27"/>
      <c r="B23" s="28"/>
      <c r="C23" s="56"/>
      <c r="D23" s="57"/>
      <c r="E23" s="6"/>
      <c r="F23" s="7"/>
      <c r="G23" s="8"/>
      <c r="H23" s="9"/>
      <c r="I23" s="10"/>
      <c r="J23" s="9"/>
      <c r="K23" s="11"/>
      <c r="L23" s="10"/>
    </row>
    <row r="24" spans="1:12" ht="27" customHeight="1">
      <c r="A24" s="183"/>
      <c r="B24" s="184"/>
      <c r="C24" s="58"/>
      <c r="D24" s="59"/>
      <c r="E24" s="12"/>
      <c r="F24" s="13"/>
      <c r="G24" s="14"/>
      <c r="H24" s="15"/>
      <c r="I24" s="16"/>
      <c r="J24" s="15"/>
      <c r="K24" s="17"/>
      <c r="L24" s="16"/>
    </row>
    <row r="25" spans="1:12" ht="27" customHeight="1">
      <c r="A25" s="27"/>
      <c r="B25" s="28"/>
      <c r="C25" s="56"/>
      <c r="D25" s="57"/>
      <c r="E25" s="6"/>
      <c r="F25" s="7"/>
      <c r="G25" s="8"/>
      <c r="H25" s="9"/>
      <c r="I25" s="10"/>
      <c r="J25" s="9"/>
      <c r="K25" s="11"/>
      <c r="L25" s="10"/>
    </row>
    <row r="26" spans="1:12" ht="27" customHeight="1">
      <c r="A26" s="183"/>
      <c r="B26" s="184"/>
      <c r="C26" s="58"/>
      <c r="D26" s="59"/>
      <c r="E26" s="12"/>
      <c r="F26" s="13"/>
      <c r="G26" s="14"/>
      <c r="H26" s="15"/>
      <c r="I26" s="16"/>
      <c r="J26" s="15"/>
      <c r="K26" s="17"/>
      <c r="L26" s="16"/>
    </row>
    <row r="27" spans="1:12" ht="27" customHeight="1">
      <c r="A27" s="27"/>
      <c r="B27" s="28"/>
      <c r="C27" s="56"/>
      <c r="D27" s="57"/>
      <c r="E27" s="6"/>
      <c r="F27" s="7"/>
      <c r="G27" s="8"/>
      <c r="H27" s="9"/>
      <c r="I27" s="10"/>
      <c r="J27" s="9"/>
      <c r="K27" s="11"/>
      <c r="L27" s="10"/>
    </row>
    <row r="28" spans="1:12" ht="27" customHeight="1">
      <c r="A28" s="183"/>
      <c r="B28" s="184"/>
      <c r="C28" s="58"/>
      <c r="D28" s="59"/>
      <c r="E28" s="12"/>
      <c r="F28" s="13"/>
      <c r="G28" s="14"/>
      <c r="H28" s="15"/>
      <c r="I28" s="16"/>
      <c r="J28" s="15"/>
      <c r="K28" s="17"/>
      <c r="L28" s="16"/>
    </row>
  </sheetData>
  <mergeCells count="15">
    <mergeCell ref="A26:B26"/>
    <mergeCell ref="A28:B28"/>
    <mergeCell ref="C1:G1"/>
    <mergeCell ref="B2:L2"/>
    <mergeCell ref="B3:K3"/>
    <mergeCell ref="B4:D4"/>
    <mergeCell ref="B5:D5"/>
    <mergeCell ref="A22:B22"/>
    <mergeCell ref="A24:B24"/>
    <mergeCell ref="J8:L8"/>
    <mergeCell ref="B6:F6"/>
    <mergeCell ref="A8:B8"/>
    <mergeCell ref="C8:D8"/>
    <mergeCell ref="E8:F8"/>
    <mergeCell ref="H8:I8"/>
  </mergeCells>
  <pageMargins left="0.75" right="0.1" top="0.25" bottom="0.4" header="0" footer="0"/>
  <pageSetup orientation="portrait" r:id="rId1"/>
  <headerFooter>
    <oddHeader>&amp;RPage &amp;P of &amp;N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8"/>
  <dimension ref="A1:L28"/>
  <sheetViews>
    <sheetView showGridLines="0" zoomScaleNormal="100" workbookViewId="0">
      <selection activeCell="B5" sqref="B5:D5"/>
    </sheetView>
  </sheetViews>
  <sheetFormatPr defaultColWidth="9.140625" defaultRowHeight="27" customHeight="1"/>
  <cols>
    <col min="1" max="1" width="22.28515625" customWidth="1"/>
    <col min="2" max="2" width="2.7109375" customWidth="1"/>
    <col min="3" max="3" width="4.140625" customWidth="1"/>
    <col min="4" max="4" width="8.140625" customWidth="1"/>
    <col min="5" max="5" width="11.140625" customWidth="1"/>
    <col min="6" max="6" width="1" customWidth="1"/>
    <col min="7" max="7" width="13.42578125" customWidth="1"/>
    <col min="8" max="8" width="25" customWidth="1"/>
    <col min="9" max="9" width="1" customWidth="1"/>
    <col min="10" max="10" width="1.85546875" customWidth="1"/>
    <col min="11" max="11" width="6" customWidth="1"/>
    <col min="12" max="12" width="1.7109375" customWidth="1"/>
    <col min="13" max="16384" width="9.140625" style="25"/>
  </cols>
  <sheetData>
    <row r="1" spans="1:12" s="24" customFormat="1" ht="32.25" customHeight="1">
      <c r="A1" s="19" t="s">
        <v>22</v>
      </c>
      <c r="B1" s="3"/>
      <c r="C1" s="169" t="str">
        <f>Instructions!B10</f>
        <v>Jemez 2021-2022</v>
      </c>
      <c r="D1" s="169"/>
      <c r="E1" s="169"/>
      <c r="F1" s="169"/>
      <c r="G1" s="169"/>
      <c r="H1" s="19" t="s">
        <v>70</v>
      </c>
      <c r="I1" s="3"/>
      <c r="J1" s="3"/>
      <c r="K1" s="3"/>
      <c r="L1" s="3"/>
    </row>
    <row r="2" spans="1:12" s="24" customFormat="1" ht="32.25" customHeight="1">
      <c r="A2" s="19" t="s">
        <v>6</v>
      </c>
      <c r="B2" s="169" t="s">
        <v>227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</row>
    <row r="3" spans="1:12" s="24" customFormat="1" ht="19.5" customHeight="1">
      <c r="A3" s="21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</row>
    <row r="4" spans="1:12" s="24" customFormat="1" ht="27" customHeight="1">
      <c r="A4" s="19" t="s">
        <v>11</v>
      </c>
      <c r="B4" s="168">
        <v>82</v>
      </c>
      <c r="C4" s="168"/>
      <c r="D4" s="168"/>
      <c r="E4" s="3"/>
      <c r="F4" s="3"/>
      <c r="G4" s="19" t="s">
        <v>12</v>
      </c>
      <c r="H4" s="20" t="s">
        <v>18</v>
      </c>
      <c r="I4" s="3"/>
      <c r="J4" s="3"/>
      <c r="K4" s="3"/>
      <c r="L4" s="3"/>
    </row>
    <row r="5" spans="1:12" s="24" customFormat="1" ht="27" customHeight="1">
      <c r="A5" s="19" t="s">
        <v>14</v>
      </c>
      <c r="B5" s="168">
        <f>IF(Instructions!B11="","",Instructions!B11)</f>
        <v>55910</v>
      </c>
      <c r="C5" s="168"/>
      <c r="D5" s="168"/>
      <c r="E5" s="3"/>
      <c r="F5" s="3"/>
      <c r="G5" s="1" t="s">
        <v>16</v>
      </c>
      <c r="H5" s="20" t="s">
        <v>27</v>
      </c>
      <c r="I5" s="3"/>
      <c r="J5" s="3"/>
      <c r="K5" s="3"/>
      <c r="L5" s="3"/>
    </row>
    <row r="6" spans="1:12" s="24" customFormat="1" ht="27" customHeight="1">
      <c r="A6" s="4" t="s">
        <v>15</v>
      </c>
      <c r="B6" s="168" t="str">
        <f>Instructions!B12</f>
        <v>Miguel Montoya</v>
      </c>
      <c r="C6" s="168"/>
      <c r="D6" s="168"/>
      <c r="E6" s="168"/>
      <c r="F6" s="168"/>
      <c r="G6" s="1" t="s">
        <v>17</v>
      </c>
      <c r="H6" s="23"/>
      <c r="I6" s="3"/>
      <c r="J6" s="3"/>
      <c r="K6" s="3"/>
      <c r="L6" s="3"/>
    </row>
    <row r="7" spans="1:12" s="24" customFormat="1" ht="27" customHeight="1">
      <c r="A7" s="26"/>
      <c r="B7" s="3"/>
      <c r="C7" s="3"/>
      <c r="D7" s="3"/>
      <c r="E7" s="3"/>
      <c r="F7" s="3"/>
      <c r="G7" s="1" t="s">
        <v>13</v>
      </c>
      <c r="H7" s="20" t="s">
        <v>21</v>
      </c>
      <c r="I7" s="3"/>
      <c r="J7" s="3"/>
      <c r="K7" s="3"/>
      <c r="L7" s="3"/>
    </row>
    <row r="8" spans="1:12" ht="27" customHeight="1">
      <c r="A8" s="167" t="s">
        <v>5</v>
      </c>
      <c r="B8" s="167"/>
      <c r="C8" s="166" t="s">
        <v>4</v>
      </c>
      <c r="D8" s="166"/>
      <c r="E8" s="166" t="s">
        <v>3</v>
      </c>
      <c r="F8" s="166"/>
      <c r="G8" s="48" t="s">
        <v>2</v>
      </c>
      <c r="H8" s="167" t="s">
        <v>1</v>
      </c>
      <c r="I8" s="167"/>
      <c r="J8" s="166" t="s">
        <v>0</v>
      </c>
      <c r="K8" s="166"/>
      <c r="L8" s="166"/>
    </row>
    <row r="9" spans="1:12" ht="27" customHeight="1">
      <c r="A9" s="40"/>
      <c r="B9" s="41"/>
      <c r="C9" s="29"/>
      <c r="D9" s="30"/>
      <c r="E9" s="42"/>
      <c r="F9" s="43"/>
      <c r="G9" s="8"/>
      <c r="H9" s="9"/>
      <c r="I9" s="10"/>
      <c r="J9" s="9"/>
      <c r="K9" s="11"/>
      <c r="L9" s="10"/>
    </row>
    <row r="10" spans="1:12" ht="27" customHeight="1">
      <c r="A10" s="55"/>
      <c r="B10" s="39"/>
      <c r="C10" s="31"/>
      <c r="D10" s="32"/>
      <c r="E10" s="49"/>
      <c r="F10" s="50"/>
      <c r="G10" s="14"/>
      <c r="H10" s="15"/>
      <c r="I10" s="16"/>
      <c r="J10" s="15"/>
      <c r="K10" s="17"/>
      <c r="L10" s="16"/>
    </row>
    <row r="11" spans="1:12" ht="27" customHeight="1">
      <c r="A11" s="40"/>
      <c r="B11" s="41"/>
      <c r="C11" s="29"/>
      <c r="D11" s="30"/>
      <c r="E11" s="42"/>
      <c r="F11" s="43"/>
      <c r="G11" s="8"/>
      <c r="H11" s="9"/>
      <c r="I11" s="10"/>
      <c r="J11" s="9"/>
      <c r="K11" s="11"/>
      <c r="L11" s="10"/>
    </row>
    <row r="12" spans="1:12" ht="27" customHeight="1">
      <c r="A12" s="55"/>
      <c r="B12" s="39"/>
      <c r="C12" s="31"/>
      <c r="D12" s="32"/>
      <c r="E12" s="49"/>
      <c r="F12" s="50"/>
      <c r="G12" s="14"/>
      <c r="H12" s="15"/>
      <c r="I12" s="16"/>
      <c r="J12" s="15"/>
      <c r="K12" s="17"/>
      <c r="L12" s="16"/>
    </row>
    <row r="13" spans="1:12" ht="27" customHeight="1">
      <c r="A13" s="40"/>
      <c r="B13" s="41"/>
      <c r="C13" s="29"/>
      <c r="D13" s="30"/>
      <c r="E13" s="42"/>
      <c r="F13" s="43"/>
      <c r="G13" s="8"/>
      <c r="H13" s="9"/>
      <c r="I13" s="10"/>
      <c r="J13" s="9"/>
      <c r="K13" s="11"/>
      <c r="L13" s="10"/>
    </row>
    <row r="14" spans="1:12" ht="27" customHeight="1">
      <c r="A14" s="55"/>
      <c r="B14" s="39"/>
      <c r="C14" s="31"/>
      <c r="D14" s="32"/>
      <c r="E14" s="49"/>
      <c r="F14" s="50"/>
      <c r="G14" s="14"/>
      <c r="H14" s="15"/>
      <c r="I14" s="16"/>
      <c r="J14" s="15"/>
      <c r="K14" s="17"/>
      <c r="L14" s="16"/>
    </row>
    <row r="15" spans="1:12" ht="27" customHeight="1">
      <c r="A15" s="40"/>
      <c r="B15" s="41"/>
      <c r="C15" s="29"/>
      <c r="D15" s="30"/>
      <c r="E15" s="42"/>
      <c r="F15" s="43"/>
      <c r="G15" s="8"/>
      <c r="H15" s="9"/>
      <c r="I15" s="10"/>
      <c r="J15" s="9"/>
      <c r="K15" s="11"/>
      <c r="L15" s="10"/>
    </row>
    <row r="16" spans="1:12" ht="27" customHeight="1">
      <c r="A16" s="55"/>
      <c r="B16" s="39"/>
      <c r="C16" s="31"/>
      <c r="D16" s="32"/>
      <c r="E16" s="49"/>
      <c r="F16" s="50"/>
      <c r="G16" s="14"/>
      <c r="H16" s="15"/>
      <c r="I16" s="16"/>
      <c r="J16" s="15"/>
      <c r="K16" s="17"/>
      <c r="L16" s="16"/>
    </row>
    <row r="17" spans="1:12" ht="27" customHeight="1">
      <c r="A17" s="40"/>
      <c r="B17" s="41"/>
      <c r="C17" s="29"/>
      <c r="D17" s="30"/>
      <c r="E17" s="42"/>
      <c r="F17" s="43"/>
      <c r="G17" s="8"/>
      <c r="H17" s="9"/>
      <c r="I17" s="10"/>
      <c r="J17" s="9"/>
      <c r="K17" s="11"/>
      <c r="L17" s="10"/>
    </row>
    <row r="18" spans="1:12" ht="27" customHeight="1">
      <c r="A18" s="55"/>
      <c r="B18" s="39"/>
      <c r="C18" s="31"/>
      <c r="D18" s="32"/>
      <c r="E18" s="49"/>
      <c r="F18" s="50"/>
      <c r="G18" s="14"/>
      <c r="H18" s="15"/>
      <c r="I18" s="16"/>
      <c r="J18" s="15"/>
      <c r="K18" s="17"/>
      <c r="L18" s="16"/>
    </row>
    <row r="19" spans="1:12" ht="27" customHeight="1">
      <c r="A19" s="40"/>
      <c r="B19" s="41"/>
      <c r="C19" s="29"/>
      <c r="D19" s="30"/>
      <c r="E19" s="42"/>
      <c r="F19" s="43"/>
      <c r="G19" s="8"/>
      <c r="H19" s="9"/>
      <c r="I19" s="10"/>
      <c r="J19" s="9"/>
      <c r="K19" s="11"/>
      <c r="L19" s="10"/>
    </row>
    <row r="20" spans="1:12" ht="27" customHeight="1">
      <c r="A20" s="55"/>
      <c r="B20" s="39"/>
      <c r="C20" s="31"/>
      <c r="D20" s="32"/>
      <c r="E20" s="49"/>
      <c r="F20" s="50"/>
      <c r="G20" s="14"/>
      <c r="H20" s="15"/>
      <c r="I20" s="16"/>
      <c r="J20" s="15"/>
      <c r="K20" s="17"/>
      <c r="L20" s="16"/>
    </row>
    <row r="21" spans="1:12" ht="27" customHeight="1">
      <c r="A21" s="40"/>
      <c r="B21" s="41"/>
      <c r="C21" s="29"/>
      <c r="D21" s="30"/>
      <c r="E21" s="42"/>
      <c r="F21" s="43"/>
      <c r="G21" s="8"/>
      <c r="H21" s="9"/>
      <c r="I21" s="10"/>
      <c r="J21" s="9"/>
      <c r="K21" s="11"/>
      <c r="L21" s="10"/>
    </row>
    <row r="22" spans="1:12" ht="27" customHeight="1">
      <c r="A22" s="55"/>
      <c r="B22" s="39"/>
      <c r="C22" s="31"/>
      <c r="D22" s="32"/>
      <c r="E22" s="49"/>
      <c r="F22" s="50"/>
      <c r="G22" s="14"/>
      <c r="H22" s="15"/>
      <c r="I22" s="16"/>
      <c r="J22" s="15"/>
      <c r="K22" s="17"/>
      <c r="L22" s="16"/>
    </row>
    <row r="23" spans="1:12" ht="27" customHeight="1">
      <c r="A23" s="40"/>
      <c r="B23" s="41"/>
      <c r="C23" s="29"/>
      <c r="D23" s="30"/>
      <c r="E23" s="42"/>
      <c r="F23" s="43"/>
      <c r="G23" s="8"/>
      <c r="H23" s="9"/>
      <c r="I23" s="10"/>
      <c r="J23" s="9"/>
      <c r="K23" s="11"/>
      <c r="L23" s="10"/>
    </row>
    <row r="24" spans="1:12" ht="27" customHeight="1">
      <c r="A24" s="55"/>
      <c r="B24" s="39"/>
      <c r="C24" s="31"/>
      <c r="D24" s="32"/>
      <c r="E24" s="49"/>
      <c r="F24" s="50"/>
      <c r="G24" s="14"/>
      <c r="H24" s="15"/>
      <c r="I24" s="16"/>
      <c r="J24" s="15"/>
      <c r="K24" s="17"/>
      <c r="L24" s="16"/>
    </row>
    <row r="25" spans="1:12" ht="27" customHeight="1">
      <c r="A25" s="40"/>
      <c r="B25" s="41"/>
      <c r="C25" s="29"/>
      <c r="D25" s="30"/>
      <c r="E25" s="42"/>
      <c r="F25" s="43"/>
      <c r="G25" s="8"/>
      <c r="H25" s="9"/>
      <c r="I25" s="10"/>
      <c r="J25" s="9"/>
      <c r="K25" s="11"/>
      <c r="L25" s="10"/>
    </row>
    <row r="26" spans="1:12" ht="27" customHeight="1">
      <c r="A26" s="55"/>
      <c r="B26" s="39"/>
      <c r="C26" s="31"/>
      <c r="D26" s="32"/>
      <c r="E26" s="49"/>
      <c r="F26" s="50"/>
      <c r="G26" s="14"/>
      <c r="H26" s="15"/>
      <c r="I26" s="16"/>
      <c r="J26" s="15"/>
      <c r="K26" s="17"/>
      <c r="L26" s="16"/>
    </row>
    <row r="27" spans="1:12" ht="27" customHeight="1">
      <c r="A27" s="40"/>
      <c r="B27" s="41"/>
      <c r="C27" s="29"/>
      <c r="D27" s="30"/>
      <c r="E27" s="42"/>
      <c r="F27" s="43"/>
      <c r="G27" s="8"/>
      <c r="H27" s="9"/>
      <c r="I27" s="10"/>
      <c r="J27" s="9"/>
      <c r="K27" s="11"/>
      <c r="L27" s="10"/>
    </row>
    <row r="28" spans="1:12" ht="27" customHeight="1">
      <c r="A28" s="55"/>
      <c r="B28" s="39"/>
      <c r="C28" s="31"/>
      <c r="D28" s="32"/>
      <c r="E28" s="49"/>
      <c r="F28" s="50"/>
      <c r="G28" s="14"/>
      <c r="H28" s="15"/>
      <c r="I28" s="16"/>
      <c r="J28" s="15"/>
      <c r="K28" s="17"/>
      <c r="L28" s="16"/>
    </row>
  </sheetData>
  <mergeCells count="10">
    <mergeCell ref="A8:B8"/>
    <mergeCell ref="C8:D8"/>
    <mergeCell ref="E8:F8"/>
    <mergeCell ref="H8:I8"/>
    <mergeCell ref="J8:L8"/>
    <mergeCell ref="C1:G1"/>
    <mergeCell ref="B2:L3"/>
    <mergeCell ref="B4:D4"/>
    <mergeCell ref="B5:D5"/>
    <mergeCell ref="B6:F6"/>
  </mergeCells>
  <pageMargins left="0.75" right="0.1" top="0.25" bottom="0.4" header="0" footer="0"/>
  <pageSetup orientation="portrait" r:id="rId1"/>
  <headerFooter>
    <oddHeader>&amp;RPage &amp;P of &amp;N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7"/>
  <dimension ref="A1:L28"/>
  <sheetViews>
    <sheetView showGridLines="0" zoomScaleNormal="100" workbookViewId="0">
      <selection activeCell="B5" sqref="B5:D5"/>
    </sheetView>
  </sheetViews>
  <sheetFormatPr defaultColWidth="9.140625" defaultRowHeight="27" customHeight="1"/>
  <cols>
    <col min="1" max="1" width="22.28515625" customWidth="1"/>
    <col min="2" max="2" width="2.7109375" customWidth="1"/>
    <col min="3" max="3" width="4.140625" customWidth="1"/>
    <col min="4" max="4" width="8.140625" customWidth="1"/>
    <col min="5" max="5" width="11.140625" customWidth="1"/>
    <col min="6" max="6" width="1" customWidth="1"/>
    <col min="7" max="7" width="13.42578125" customWidth="1"/>
    <col min="8" max="8" width="25" customWidth="1"/>
    <col min="9" max="9" width="1" customWidth="1"/>
    <col min="10" max="10" width="1.85546875" customWidth="1"/>
    <col min="11" max="11" width="6" customWidth="1"/>
    <col min="12" max="12" width="1.7109375" customWidth="1"/>
    <col min="13" max="16384" width="9.140625" style="25"/>
  </cols>
  <sheetData>
    <row r="1" spans="1:12" s="24" customFormat="1" ht="32.25" customHeight="1">
      <c r="A1" s="19" t="s">
        <v>22</v>
      </c>
      <c r="B1" s="3"/>
      <c r="C1" s="169" t="str">
        <f>Instructions!B10</f>
        <v>Jemez 2021-2022</v>
      </c>
      <c r="D1" s="169"/>
      <c r="E1" s="169"/>
      <c r="F1" s="169"/>
      <c r="G1" s="169"/>
      <c r="H1" s="19" t="s">
        <v>71</v>
      </c>
      <c r="I1" s="3"/>
      <c r="J1" s="3"/>
      <c r="K1" s="3"/>
      <c r="L1" s="3"/>
    </row>
    <row r="2" spans="1:12" s="24" customFormat="1" ht="32.25" customHeight="1">
      <c r="A2" s="19" t="s">
        <v>6</v>
      </c>
      <c r="B2" s="169" t="s">
        <v>226</v>
      </c>
      <c r="C2" s="169"/>
      <c r="D2" s="169"/>
      <c r="E2" s="169"/>
      <c r="F2" s="169"/>
      <c r="G2" s="169"/>
      <c r="H2" s="169"/>
      <c r="I2" s="169"/>
      <c r="J2" s="169"/>
      <c r="K2" s="169"/>
      <c r="L2" s="143"/>
    </row>
    <row r="3" spans="1:12" s="24" customFormat="1" ht="19.5" customHeight="1">
      <c r="A3" s="21"/>
      <c r="B3" s="169" t="s">
        <v>84</v>
      </c>
      <c r="C3" s="169"/>
      <c r="D3" s="169"/>
      <c r="E3" s="169"/>
      <c r="F3" s="169"/>
      <c r="G3" s="169"/>
      <c r="H3" s="169"/>
      <c r="I3" s="169"/>
      <c r="J3" s="169"/>
      <c r="K3" s="169"/>
      <c r="L3" s="143"/>
    </row>
    <row r="4" spans="1:12" s="24" customFormat="1" ht="27" customHeight="1">
      <c r="A4" s="19" t="s">
        <v>11</v>
      </c>
      <c r="B4" s="168">
        <v>82</v>
      </c>
      <c r="C4" s="168"/>
      <c r="D4" s="168"/>
      <c r="E4" s="3"/>
      <c r="F4" s="3"/>
      <c r="G4" s="19" t="s">
        <v>12</v>
      </c>
      <c r="H4" s="20" t="s">
        <v>18</v>
      </c>
      <c r="I4" s="3"/>
      <c r="J4" s="3"/>
      <c r="K4" s="3"/>
      <c r="L4" s="3"/>
    </row>
    <row r="5" spans="1:12" s="24" customFormat="1" ht="27" customHeight="1">
      <c r="A5" s="19" t="s">
        <v>14</v>
      </c>
      <c r="B5" s="168">
        <f>IF(Instructions!B11="","",Instructions!B11)</f>
        <v>55910</v>
      </c>
      <c r="C5" s="168"/>
      <c r="D5" s="168"/>
      <c r="E5" s="3"/>
      <c r="F5" s="3"/>
      <c r="G5" s="1" t="s">
        <v>16</v>
      </c>
      <c r="H5" s="20" t="s">
        <v>25</v>
      </c>
      <c r="I5" s="3"/>
      <c r="J5" s="3"/>
      <c r="K5" s="3"/>
      <c r="L5" s="3"/>
    </row>
    <row r="6" spans="1:12" s="24" customFormat="1" ht="27" customHeight="1">
      <c r="A6" s="4" t="s">
        <v>15</v>
      </c>
      <c r="B6" s="168" t="str">
        <f>Instructions!B12</f>
        <v>Miguel Montoya</v>
      </c>
      <c r="C6" s="168"/>
      <c r="D6" s="168"/>
      <c r="E6" s="168"/>
      <c r="F6" s="168"/>
      <c r="G6" s="1" t="s">
        <v>17</v>
      </c>
      <c r="H6" s="23" t="str">
        <f>IF(Instructions!B13="","",Instructions!B13)</f>
        <v/>
      </c>
      <c r="I6" s="3"/>
      <c r="J6" s="3"/>
      <c r="K6" s="3"/>
      <c r="L6" s="3"/>
    </row>
    <row r="7" spans="1:12" s="24" customFormat="1" ht="27" customHeight="1">
      <c r="A7" s="26"/>
      <c r="B7" s="3"/>
      <c r="C7" s="3"/>
      <c r="D7" s="3"/>
      <c r="E7" s="3"/>
      <c r="F7" s="3"/>
      <c r="G7" s="1" t="s">
        <v>13</v>
      </c>
      <c r="H7" s="20" t="s">
        <v>21</v>
      </c>
      <c r="I7" s="3"/>
      <c r="J7" s="3"/>
      <c r="K7" s="3"/>
      <c r="L7" s="3"/>
    </row>
    <row r="8" spans="1:12" ht="27" customHeight="1">
      <c r="A8" s="167" t="s">
        <v>5</v>
      </c>
      <c r="B8" s="167"/>
      <c r="C8" s="166" t="s">
        <v>4</v>
      </c>
      <c r="D8" s="166"/>
      <c r="E8" s="166" t="s">
        <v>3</v>
      </c>
      <c r="F8" s="166"/>
      <c r="G8" s="48" t="s">
        <v>2</v>
      </c>
      <c r="H8" s="167" t="s">
        <v>1</v>
      </c>
      <c r="I8" s="167"/>
      <c r="J8" s="166" t="s">
        <v>0</v>
      </c>
      <c r="K8" s="166"/>
      <c r="L8" s="166"/>
    </row>
    <row r="9" spans="1:12" ht="27" customHeight="1">
      <c r="A9" s="40"/>
      <c r="B9" s="41"/>
      <c r="C9" s="29"/>
      <c r="D9" s="30"/>
      <c r="E9" s="42"/>
      <c r="F9" s="43"/>
      <c r="G9" s="8"/>
      <c r="H9" s="9"/>
      <c r="I9" s="10"/>
      <c r="J9" s="9"/>
      <c r="K9" s="11"/>
      <c r="L9" s="10"/>
    </row>
    <row r="10" spans="1:12" ht="27" customHeight="1">
      <c r="A10" s="55"/>
      <c r="B10" s="39"/>
      <c r="C10" s="31"/>
      <c r="D10" s="32"/>
      <c r="E10" s="49"/>
      <c r="F10" s="50"/>
      <c r="G10" s="14"/>
      <c r="H10" s="15"/>
      <c r="I10" s="16"/>
      <c r="J10" s="15"/>
      <c r="K10" s="17"/>
      <c r="L10" s="16"/>
    </row>
    <row r="11" spans="1:12" ht="27" customHeight="1">
      <c r="A11" s="40"/>
      <c r="B11" s="41"/>
      <c r="C11" s="29"/>
      <c r="D11" s="30"/>
      <c r="E11" s="42"/>
      <c r="F11" s="43"/>
      <c r="G11" s="8"/>
      <c r="H11" s="9"/>
      <c r="I11" s="10"/>
      <c r="J11" s="9"/>
      <c r="K11" s="11"/>
      <c r="L11" s="10"/>
    </row>
    <row r="12" spans="1:12" ht="27" customHeight="1">
      <c r="A12" s="55"/>
      <c r="B12" s="39"/>
      <c r="C12" s="31"/>
      <c r="D12" s="32"/>
      <c r="E12" s="49"/>
      <c r="F12" s="50"/>
      <c r="G12" s="14"/>
      <c r="H12" s="15"/>
      <c r="I12" s="16"/>
      <c r="J12" s="15"/>
      <c r="K12" s="17"/>
      <c r="L12" s="16"/>
    </row>
    <row r="13" spans="1:12" ht="27" customHeight="1">
      <c r="A13" s="40"/>
      <c r="B13" s="41"/>
      <c r="C13" s="29"/>
      <c r="D13" s="30"/>
      <c r="E13" s="42"/>
      <c r="F13" s="43"/>
      <c r="G13" s="8"/>
      <c r="H13" s="9"/>
      <c r="I13" s="10"/>
      <c r="J13" s="9"/>
      <c r="K13" s="11"/>
      <c r="L13" s="10"/>
    </row>
    <row r="14" spans="1:12" ht="27" customHeight="1">
      <c r="A14" s="55"/>
      <c r="B14" s="39"/>
      <c r="C14" s="31"/>
      <c r="D14" s="32"/>
      <c r="E14" s="49"/>
      <c r="F14" s="50"/>
      <c r="G14" s="14"/>
      <c r="H14" s="15"/>
      <c r="I14" s="16"/>
      <c r="J14" s="15"/>
      <c r="K14" s="17"/>
      <c r="L14" s="16"/>
    </row>
    <row r="15" spans="1:12" ht="27" customHeight="1">
      <c r="A15" s="40"/>
      <c r="B15" s="41"/>
      <c r="C15" s="29"/>
      <c r="D15" s="30"/>
      <c r="E15" s="42"/>
      <c r="F15" s="43"/>
      <c r="G15" s="8"/>
      <c r="H15" s="9"/>
      <c r="I15" s="10"/>
      <c r="J15" s="9"/>
      <c r="K15" s="11"/>
      <c r="L15" s="10"/>
    </row>
    <row r="16" spans="1:12" ht="27" customHeight="1">
      <c r="A16" s="55"/>
      <c r="B16" s="39"/>
      <c r="C16" s="31"/>
      <c r="D16" s="32"/>
      <c r="E16" s="49"/>
      <c r="F16" s="50"/>
      <c r="G16" s="14"/>
      <c r="H16" s="15"/>
      <c r="I16" s="16"/>
      <c r="J16" s="15"/>
      <c r="K16" s="17"/>
      <c r="L16" s="16"/>
    </row>
    <row r="17" spans="1:12" ht="27" customHeight="1">
      <c r="A17" s="40"/>
      <c r="B17" s="41"/>
      <c r="C17" s="29"/>
      <c r="D17" s="30"/>
      <c r="E17" s="42"/>
      <c r="F17" s="43"/>
      <c r="G17" s="8"/>
      <c r="H17" s="9"/>
      <c r="I17" s="10"/>
      <c r="J17" s="9"/>
      <c r="K17" s="11"/>
      <c r="L17" s="10"/>
    </row>
    <row r="18" spans="1:12" ht="27" customHeight="1">
      <c r="A18" s="55"/>
      <c r="B18" s="39"/>
      <c r="C18" s="31"/>
      <c r="D18" s="32"/>
      <c r="E18" s="49"/>
      <c r="F18" s="50"/>
      <c r="G18" s="14"/>
      <c r="H18" s="15"/>
      <c r="I18" s="16"/>
      <c r="J18" s="15"/>
      <c r="K18" s="17"/>
      <c r="L18" s="16"/>
    </row>
    <row r="19" spans="1:12" ht="27" customHeight="1">
      <c r="A19" s="40"/>
      <c r="B19" s="41"/>
      <c r="C19" s="29"/>
      <c r="D19" s="30"/>
      <c r="E19" s="42"/>
      <c r="F19" s="43"/>
      <c r="G19" s="8"/>
      <c r="H19" s="9"/>
      <c r="I19" s="10"/>
      <c r="J19" s="9"/>
      <c r="K19" s="11"/>
      <c r="L19" s="10"/>
    </row>
    <row r="20" spans="1:12" ht="27" customHeight="1">
      <c r="A20" s="55"/>
      <c r="B20" s="39"/>
      <c r="C20" s="31"/>
      <c r="D20" s="32"/>
      <c r="E20" s="49"/>
      <c r="F20" s="50"/>
      <c r="G20" s="14"/>
      <c r="H20" s="15"/>
      <c r="I20" s="16"/>
      <c r="J20" s="15"/>
      <c r="K20" s="17"/>
      <c r="L20" s="16"/>
    </row>
    <row r="21" spans="1:12" ht="27" customHeight="1">
      <c r="A21" s="40"/>
      <c r="B21" s="41"/>
      <c r="C21" s="29"/>
      <c r="D21" s="30"/>
      <c r="E21" s="42"/>
      <c r="F21" s="43"/>
      <c r="G21" s="8"/>
      <c r="H21" s="9"/>
      <c r="I21" s="10"/>
      <c r="J21" s="9"/>
      <c r="K21" s="11"/>
      <c r="L21" s="10"/>
    </row>
    <row r="22" spans="1:12" ht="27" customHeight="1">
      <c r="A22" s="55"/>
      <c r="B22" s="39"/>
      <c r="C22" s="31"/>
      <c r="D22" s="32"/>
      <c r="E22" s="49"/>
      <c r="F22" s="50"/>
      <c r="G22" s="14"/>
      <c r="H22" s="15"/>
      <c r="I22" s="16"/>
      <c r="J22" s="15"/>
      <c r="K22" s="17"/>
      <c r="L22" s="16"/>
    </row>
    <row r="23" spans="1:12" ht="27" customHeight="1">
      <c r="A23" s="40"/>
      <c r="B23" s="41"/>
      <c r="C23" s="29"/>
      <c r="D23" s="30"/>
      <c r="E23" s="42"/>
      <c r="F23" s="43"/>
      <c r="G23" s="8"/>
      <c r="H23" s="9"/>
      <c r="I23" s="10"/>
      <c r="J23" s="9"/>
      <c r="K23" s="11"/>
      <c r="L23" s="10"/>
    </row>
    <row r="24" spans="1:12" ht="27" customHeight="1">
      <c r="A24" s="55"/>
      <c r="B24" s="39"/>
      <c r="C24" s="31"/>
      <c r="D24" s="32"/>
      <c r="E24" s="49"/>
      <c r="F24" s="50"/>
      <c r="G24" s="14"/>
      <c r="H24" s="15"/>
      <c r="I24" s="16"/>
      <c r="J24" s="15"/>
      <c r="K24" s="17"/>
      <c r="L24" s="16"/>
    </row>
    <row r="25" spans="1:12" ht="27" customHeight="1">
      <c r="A25" s="40"/>
      <c r="B25" s="41"/>
      <c r="C25" s="29"/>
      <c r="D25" s="30"/>
      <c r="E25" s="42"/>
      <c r="F25" s="43"/>
      <c r="G25" s="8"/>
      <c r="H25" s="9"/>
      <c r="I25" s="10"/>
      <c r="J25" s="9"/>
      <c r="K25" s="11"/>
      <c r="L25" s="10"/>
    </row>
    <row r="26" spans="1:12" ht="27" customHeight="1">
      <c r="A26" s="55"/>
      <c r="B26" s="39"/>
      <c r="C26" s="31"/>
      <c r="D26" s="32"/>
      <c r="E26" s="49"/>
      <c r="F26" s="50"/>
      <c r="G26" s="14"/>
      <c r="H26" s="15"/>
      <c r="I26" s="16"/>
      <c r="J26" s="15"/>
      <c r="K26" s="17"/>
      <c r="L26" s="16"/>
    </row>
    <row r="27" spans="1:12" ht="27" customHeight="1">
      <c r="A27" s="40"/>
      <c r="B27" s="41"/>
      <c r="C27" s="29"/>
      <c r="D27" s="30"/>
      <c r="E27" s="42"/>
      <c r="F27" s="43"/>
      <c r="G27" s="8"/>
      <c r="H27" s="9"/>
      <c r="I27" s="10"/>
      <c r="J27" s="9"/>
      <c r="K27" s="11"/>
      <c r="L27" s="10"/>
    </row>
    <row r="28" spans="1:12" ht="27" customHeight="1">
      <c r="A28" s="55"/>
      <c r="B28" s="39"/>
      <c r="C28" s="31"/>
      <c r="D28" s="32"/>
      <c r="E28" s="49"/>
      <c r="F28" s="50"/>
      <c r="G28" s="14"/>
      <c r="H28" s="15"/>
      <c r="I28" s="16"/>
      <c r="J28" s="15"/>
      <c r="K28" s="17"/>
      <c r="L28" s="16"/>
    </row>
  </sheetData>
  <mergeCells count="11">
    <mergeCell ref="B2:K2"/>
    <mergeCell ref="B3:K3"/>
    <mergeCell ref="C1:G1"/>
    <mergeCell ref="B4:D4"/>
    <mergeCell ref="B5:D5"/>
    <mergeCell ref="J8:L8"/>
    <mergeCell ref="B6:F6"/>
    <mergeCell ref="A8:B8"/>
    <mergeCell ref="C8:D8"/>
    <mergeCell ref="E8:F8"/>
    <mergeCell ref="H8:I8"/>
  </mergeCells>
  <pageMargins left="0.75" right="0.1" top="0.25" bottom="0.4" header="0" footer="0"/>
  <pageSetup orientation="portrait" r:id="rId1"/>
  <headerFooter>
    <oddHeader>&amp;RPage &amp;P of &amp;N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A1:L34"/>
  <sheetViews>
    <sheetView showGridLines="0" zoomScaleNormal="100" workbookViewId="0"/>
  </sheetViews>
  <sheetFormatPr defaultColWidth="9.140625" defaultRowHeight="27" customHeight="1"/>
  <cols>
    <col min="1" max="1" width="22.28515625" customWidth="1"/>
    <col min="2" max="2" width="2.7109375" customWidth="1"/>
    <col min="3" max="3" width="4.140625" style="63" customWidth="1"/>
    <col min="4" max="4" width="8.140625" style="63" customWidth="1"/>
    <col min="5" max="5" width="11.140625" customWidth="1"/>
    <col min="6" max="6" width="1" customWidth="1"/>
    <col min="7" max="7" width="13.42578125" customWidth="1"/>
    <col min="8" max="8" width="25" customWidth="1"/>
    <col min="9" max="9" width="1" customWidth="1"/>
    <col min="10" max="10" width="1.85546875" customWidth="1"/>
    <col min="11" max="11" width="6" customWidth="1"/>
    <col min="12" max="12" width="1.7109375" customWidth="1"/>
    <col min="13" max="16384" width="9.140625" style="25"/>
  </cols>
  <sheetData>
    <row r="1" spans="1:12" s="24" customFormat="1" ht="32.25" customHeight="1">
      <c r="A1" s="19" t="s">
        <v>22</v>
      </c>
      <c r="B1" s="3"/>
      <c r="C1" s="169" t="str">
        <f>Instructions!B10</f>
        <v>Jemez 2021-2022</v>
      </c>
      <c r="D1" s="169"/>
      <c r="E1" s="169"/>
      <c r="F1" s="169"/>
      <c r="G1" s="169"/>
      <c r="H1" s="19" t="s">
        <v>68</v>
      </c>
      <c r="I1" s="3"/>
      <c r="J1" s="3"/>
      <c r="K1" s="3"/>
      <c r="L1" s="3"/>
    </row>
    <row r="2" spans="1:12" s="24" customFormat="1" ht="32.25" customHeight="1">
      <c r="A2" s="19" t="s">
        <v>6</v>
      </c>
      <c r="B2" s="169" t="s">
        <v>66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</row>
    <row r="3" spans="1:12" s="24" customFormat="1" ht="19.5" customHeight="1">
      <c r="A3" s="21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</row>
    <row r="4" spans="1:12" s="24" customFormat="1" ht="27" customHeight="1">
      <c r="A4" s="19" t="s">
        <v>11</v>
      </c>
      <c r="B4" s="168">
        <v>82</v>
      </c>
      <c r="C4" s="168"/>
      <c r="D4" s="168"/>
      <c r="E4" s="3"/>
      <c r="F4" s="3"/>
      <c r="G4" s="19" t="s">
        <v>12</v>
      </c>
      <c r="H4" s="20" t="s">
        <v>18</v>
      </c>
      <c r="I4" s="3"/>
      <c r="J4" s="3"/>
      <c r="K4" s="3"/>
      <c r="L4" s="3"/>
    </row>
    <row r="5" spans="1:12" s="24" customFormat="1" ht="27" customHeight="1">
      <c r="A5" s="19" t="s">
        <v>14</v>
      </c>
      <c r="B5" s="168">
        <f>IF(Instructions!B11="","",Instructions!B11)</f>
        <v>55910</v>
      </c>
      <c r="C5" s="168"/>
      <c r="D5" s="168"/>
      <c r="E5" s="3"/>
      <c r="F5" s="3"/>
      <c r="G5" s="1" t="s">
        <v>16</v>
      </c>
      <c r="H5" s="20" t="s">
        <v>25</v>
      </c>
      <c r="I5" s="3"/>
      <c r="J5" s="3"/>
      <c r="K5" s="3"/>
      <c r="L5" s="3"/>
    </row>
    <row r="6" spans="1:12" s="24" customFormat="1" ht="27" customHeight="1">
      <c r="A6" s="4" t="s">
        <v>15</v>
      </c>
      <c r="B6" s="168" t="str">
        <f>Instructions!B12</f>
        <v>Miguel Montoya</v>
      </c>
      <c r="C6" s="168"/>
      <c r="D6" s="168"/>
      <c r="E6" s="168"/>
      <c r="F6" s="168"/>
      <c r="G6" s="1" t="s">
        <v>17</v>
      </c>
      <c r="H6" s="23" t="str">
        <f>IF(Instructions!B13="","",Instructions!B13)</f>
        <v/>
      </c>
      <c r="I6" s="3"/>
      <c r="J6" s="3"/>
      <c r="K6" s="3"/>
      <c r="L6" s="3"/>
    </row>
    <row r="7" spans="1:12" s="24" customFormat="1" ht="27" customHeight="1">
      <c r="A7" s="33" t="s">
        <v>67</v>
      </c>
      <c r="B7" s="3"/>
      <c r="C7" s="62"/>
      <c r="D7" s="62"/>
      <c r="E7" s="3"/>
      <c r="F7" s="3"/>
      <c r="G7" s="1" t="s">
        <v>13</v>
      </c>
      <c r="H7" s="20" t="s">
        <v>21</v>
      </c>
      <c r="I7" s="3"/>
      <c r="J7" s="3"/>
      <c r="K7" s="3"/>
      <c r="L7" s="3"/>
    </row>
    <row r="8" spans="1:12" ht="27" customHeight="1">
      <c r="A8" s="167" t="s">
        <v>5</v>
      </c>
      <c r="B8" s="167"/>
      <c r="C8" s="167" t="s">
        <v>4</v>
      </c>
      <c r="D8" s="167"/>
      <c r="E8" s="166" t="s">
        <v>3</v>
      </c>
      <c r="F8" s="166"/>
      <c r="G8" s="48" t="s">
        <v>2</v>
      </c>
      <c r="H8" s="167" t="s">
        <v>1</v>
      </c>
      <c r="I8" s="167"/>
      <c r="J8" s="166" t="s">
        <v>0</v>
      </c>
      <c r="K8" s="166"/>
      <c r="L8" s="166"/>
    </row>
    <row r="9" spans="1:12" ht="27" customHeight="1">
      <c r="A9" s="40"/>
      <c r="B9" s="41"/>
      <c r="C9" s="56"/>
      <c r="D9" s="57"/>
      <c r="E9" s="42"/>
      <c r="F9" s="43"/>
      <c r="G9" s="8"/>
      <c r="H9" s="9"/>
      <c r="I9" s="10"/>
      <c r="J9" s="9"/>
      <c r="K9" s="11"/>
      <c r="L9" s="10"/>
    </row>
    <row r="10" spans="1:12" ht="27" customHeight="1">
      <c r="A10" s="55"/>
      <c r="B10" s="39"/>
      <c r="C10" s="58"/>
      <c r="D10" s="59"/>
      <c r="E10" s="49"/>
      <c r="F10" s="50"/>
      <c r="G10" s="14"/>
      <c r="H10" s="15"/>
      <c r="I10" s="16"/>
      <c r="J10" s="15"/>
      <c r="K10" s="17"/>
      <c r="L10" s="16"/>
    </row>
    <row r="11" spans="1:12" ht="27" customHeight="1">
      <c r="A11" s="40"/>
      <c r="B11" s="41"/>
      <c r="C11" s="56"/>
      <c r="D11" s="57"/>
      <c r="E11" s="42"/>
      <c r="F11" s="43"/>
      <c r="G11" s="8"/>
      <c r="H11" s="9"/>
      <c r="I11" s="10"/>
      <c r="J11" s="9"/>
      <c r="K11" s="11"/>
      <c r="L11" s="10"/>
    </row>
    <row r="12" spans="1:12" ht="27" customHeight="1">
      <c r="A12" s="55"/>
      <c r="B12" s="39"/>
      <c r="C12" s="58"/>
      <c r="D12" s="59"/>
      <c r="E12" s="49"/>
      <c r="F12" s="50"/>
      <c r="G12" s="14"/>
      <c r="H12" s="15"/>
      <c r="I12" s="16"/>
      <c r="J12" s="15"/>
      <c r="K12" s="17"/>
      <c r="L12" s="16"/>
    </row>
    <row r="13" spans="1:12" ht="27" customHeight="1">
      <c r="A13" s="40"/>
      <c r="B13" s="41"/>
      <c r="C13" s="56"/>
      <c r="D13" s="57"/>
      <c r="E13" s="42"/>
      <c r="F13" s="43"/>
      <c r="G13" s="8"/>
      <c r="H13" s="9"/>
      <c r="I13" s="10"/>
      <c r="J13" s="9"/>
      <c r="K13" s="11"/>
      <c r="L13" s="10"/>
    </row>
    <row r="14" spans="1:12" ht="27" customHeight="1">
      <c r="A14" s="55"/>
      <c r="B14" s="39"/>
      <c r="C14" s="58"/>
      <c r="D14" s="59"/>
      <c r="E14" s="49"/>
      <c r="F14" s="50"/>
      <c r="G14" s="14"/>
      <c r="H14" s="15"/>
      <c r="I14" s="16"/>
      <c r="J14" s="15"/>
      <c r="K14" s="17"/>
      <c r="L14" s="16"/>
    </row>
    <row r="15" spans="1:12" ht="27" customHeight="1">
      <c r="A15" s="40"/>
      <c r="B15" s="41"/>
      <c r="C15" s="56"/>
      <c r="D15" s="57"/>
      <c r="E15" s="42"/>
      <c r="F15" s="43"/>
      <c r="G15" s="8"/>
      <c r="H15" s="9"/>
      <c r="I15" s="10"/>
      <c r="J15" s="9"/>
      <c r="K15" s="11"/>
      <c r="L15" s="10"/>
    </row>
    <row r="16" spans="1:12" ht="27" customHeight="1">
      <c r="A16" s="55"/>
      <c r="B16" s="39"/>
      <c r="C16" s="58"/>
      <c r="D16" s="59"/>
      <c r="E16" s="49"/>
      <c r="F16" s="50"/>
      <c r="G16" s="14"/>
      <c r="H16" s="15"/>
      <c r="I16" s="16"/>
      <c r="J16" s="15"/>
      <c r="K16" s="17"/>
      <c r="L16" s="16"/>
    </row>
    <row r="17" spans="1:12" ht="27" customHeight="1">
      <c r="A17" s="40"/>
      <c r="B17" s="41"/>
      <c r="C17" s="56"/>
      <c r="D17" s="57"/>
      <c r="E17" s="42"/>
      <c r="F17" s="43"/>
      <c r="G17" s="8"/>
      <c r="H17" s="9"/>
      <c r="I17" s="10"/>
      <c r="J17" s="9"/>
      <c r="K17" s="11"/>
      <c r="L17" s="10"/>
    </row>
    <row r="18" spans="1:12" ht="27" customHeight="1">
      <c r="A18" s="55"/>
      <c r="B18" s="39"/>
      <c r="C18" s="58"/>
      <c r="D18" s="59"/>
      <c r="E18" s="49"/>
      <c r="F18" s="50"/>
      <c r="G18" s="14"/>
      <c r="H18" s="15"/>
      <c r="I18" s="16"/>
      <c r="J18" s="15"/>
      <c r="K18" s="17"/>
      <c r="L18" s="16"/>
    </row>
    <row r="19" spans="1:12" ht="27" customHeight="1">
      <c r="A19" s="40"/>
      <c r="B19" s="41"/>
      <c r="C19" s="56"/>
      <c r="D19" s="57"/>
      <c r="E19" s="42"/>
      <c r="F19" s="43"/>
      <c r="G19" s="8"/>
      <c r="H19" s="9"/>
      <c r="I19" s="10"/>
      <c r="J19" s="9"/>
      <c r="K19" s="11"/>
      <c r="L19" s="10"/>
    </row>
    <row r="20" spans="1:12" ht="27" customHeight="1">
      <c r="A20" s="55"/>
      <c r="B20" s="39"/>
      <c r="C20" s="58"/>
      <c r="D20" s="59"/>
      <c r="E20" s="49"/>
      <c r="F20" s="50"/>
      <c r="G20" s="14"/>
      <c r="H20" s="15"/>
      <c r="I20" s="16"/>
      <c r="J20" s="15"/>
      <c r="K20" s="17"/>
      <c r="L20" s="16"/>
    </row>
    <row r="21" spans="1:12" ht="27" customHeight="1">
      <c r="A21" s="40"/>
      <c r="B21" s="41"/>
      <c r="C21" s="56"/>
      <c r="D21" s="57"/>
      <c r="E21" s="42"/>
      <c r="F21" s="43"/>
      <c r="G21" s="8"/>
      <c r="H21" s="9"/>
      <c r="I21" s="10"/>
      <c r="J21" s="9"/>
      <c r="K21" s="11"/>
      <c r="L21" s="10"/>
    </row>
    <row r="22" spans="1:12" ht="27" customHeight="1">
      <c r="A22" s="55"/>
      <c r="B22" s="39"/>
      <c r="C22" s="58"/>
      <c r="D22" s="59"/>
      <c r="E22" s="49"/>
      <c r="F22" s="50"/>
      <c r="G22" s="14"/>
      <c r="H22" s="15"/>
      <c r="I22" s="16"/>
      <c r="J22" s="15"/>
      <c r="K22" s="17"/>
      <c r="L22" s="16"/>
    </row>
    <row r="23" spans="1:12" ht="27" customHeight="1">
      <c r="A23" s="40"/>
      <c r="B23" s="41"/>
      <c r="C23" s="56"/>
      <c r="D23" s="57"/>
      <c r="E23" s="42"/>
      <c r="F23" s="43"/>
      <c r="G23" s="8"/>
      <c r="H23" s="9"/>
      <c r="I23" s="10"/>
      <c r="J23" s="9"/>
      <c r="K23" s="11"/>
      <c r="L23" s="10"/>
    </row>
    <row r="24" spans="1:12" ht="27" customHeight="1">
      <c r="A24" s="55"/>
      <c r="B24" s="39"/>
      <c r="C24" s="58"/>
      <c r="D24" s="59"/>
      <c r="E24" s="49"/>
      <c r="F24" s="50"/>
      <c r="G24" s="14"/>
      <c r="H24" s="15"/>
      <c r="I24" s="16"/>
      <c r="J24" s="15"/>
      <c r="K24" s="17"/>
      <c r="L24" s="16"/>
    </row>
    <row r="25" spans="1:12" ht="27" customHeight="1">
      <c r="A25" s="27"/>
      <c r="B25" s="28"/>
      <c r="C25" s="56"/>
      <c r="D25" s="57"/>
      <c r="E25" s="6"/>
      <c r="F25" s="7"/>
      <c r="G25" s="8"/>
      <c r="H25" s="9"/>
      <c r="I25" s="10"/>
      <c r="J25" s="9"/>
      <c r="K25" s="11"/>
      <c r="L25" s="10"/>
    </row>
    <row r="26" spans="1:12" ht="27" customHeight="1">
      <c r="A26" s="183"/>
      <c r="B26" s="184"/>
      <c r="C26" s="58"/>
      <c r="D26" s="59"/>
      <c r="E26" s="12"/>
      <c r="F26" s="13"/>
      <c r="G26" s="14"/>
      <c r="H26" s="15"/>
      <c r="I26" s="16"/>
      <c r="J26" s="15"/>
      <c r="K26" s="17"/>
      <c r="L26" s="16"/>
    </row>
    <row r="27" spans="1:12" ht="27" customHeight="1">
      <c r="A27" s="27"/>
      <c r="B27" s="28"/>
      <c r="C27" s="56"/>
      <c r="D27" s="57"/>
      <c r="E27" s="6"/>
      <c r="F27" s="7"/>
      <c r="G27" s="8"/>
      <c r="H27" s="9"/>
      <c r="I27" s="10"/>
      <c r="J27" s="9"/>
      <c r="K27" s="11"/>
      <c r="L27" s="10"/>
    </row>
    <row r="28" spans="1:12" ht="27" customHeight="1">
      <c r="A28" s="183"/>
      <c r="B28" s="184"/>
      <c r="C28" s="58"/>
      <c r="D28" s="59"/>
      <c r="E28" s="12"/>
      <c r="F28" s="13"/>
      <c r="G28" s="14"/>
      <c r="H28" s="15"/>
      <c r="I28" s="16"/>
      <c r="J28" s="15"/>
      <c r="K28" s="17"/>
      <c r="L28" s="16"/>
    </row>
    <row r="29" spans="1:12" ht="27" customHeight="1">
      <c r="C29"/>
      <c r="D29"/>
    </row>
    <row r="30" spans="1:12" ht="27" customHeight="1">
      <c r="C30"/>
      <c r="D30"/>
    </row>
    <row r="31" spans="1:12" ht="27" customHeight="1">
      <c r="C31"/>
      <c r="D31"/>
    </row>
    <row r="32" spans="1:12" ht="27" customHeight="1">
      <c r="C32"/>
      <c r="D32"/>
    </row>
    <row r="33" spans="3:4" ht="27" customHeight="1">
      <c r="C33"/>
      <c r="D33"/>
    </row>
    <row r="34" spans="3:4" ht="27" customHeight="1">
      <c r="C34"/>
      <c r="D34"/>
    </row>
  </sheetData>
  <mergeCells count="12">
    <mergeCell ref="A26:B26"/>
    <mergeCell ref="A28:B28"/>
    <mergeCell ref="C1:G1"/>
    <mergeCell ref="B2:L3"/>
    <mergeCell ref="B4:D4"/>
    <mergeCell ref="B5:D5"/>
    <mergeCell ref="B6:F6"/>
    <mergeCell ref="A8:B8"/>
    <mergeCell ref="C8:D8"/>
    <mergeCell ref="E8:F8"/>
    <mergeCell ref="H8:I8"/>
    <mergeCell ref="J8:L8"/>
  </mergeCells>
  <pageMargins left="0.75" right="0.1" top="0.25" bottom="0.4" header="0" footer="0"/>
  <pageSetup orientation="portrait" r:id="rId1"/>
  <headerFooter>
    <oddHeader>&amp;RPage &amp;P of &amp;N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/>
  <dimension ref="A1:L34"/>
  <sheetViews>
    <sheetView showGridLines="0" zoomScaleNormal="100" workbookViewId="0"/>
  </sheetViews>
  <sheetFormatPr defaultColWidth="9.140625" defaultRowHeight="27" customHeight="1"/>
  <cols>
    <col min="1" max="1" width="22.28515625" customWidth="1"/>
    <col min="2" max="2" width="2.7109375" customWidth="1"/>
    <col min="3" max="3" width="4.140625" style="63" customWidth="1"/>
    <col min="4" max="4" width="8.140625" style="63" customWidth="1"/>
    <col min="5" max="5" width="11.140625" customWidth="1"/>
    <col min="6" max="6" width="1" customWidth="1"/>
    <col min="7" max="7" width="13.42578125" customWidth="1"/>
    <col min="8" max="8" width="25" customWidth="1"/>
    <col min="9" max="9" width="1" customWidth="1"/>
    <col min="10" max="10" width="1.85546875" customWidth="1"/>
    <col min="11" max="11" width="6" customWidth="1"/>
    <col min="12" max="12" width="1.7109375" customWidth="1"/>
    <col min="13" max="16384" width="9.140625" style="25"/>
  </cols>
  <sheetData>
    <row r="1" spans="1:12" s="24" customFormat="1" ht="32.25" customHeight="1">
      <c r="A1" s="19" t="s">
        <v>22</v>
      </c>
      <c r="B1" s="3"/>
      <c r="C1" s="169" t="str">
        <f>Instructions!B10</f>
        <v>Jemez 2021-2022</v>
      </c>
      <c r="D1" s="169"/>
      <c r="E1" s="169"/>
      <c r="F1" s="169"/>
      <c r="G1" s="169"/>
      <c r="H1" s="19" t="s">
        <v>68</v>
      </c>
      <c r="I1" s="3"/>
      <c r="J1" s="3"/>
      <c r="K1" s="3"/>
      <c r="L1" s="3"/>
    </row>
    <row r="2" spans="1:12" s="24" customFormat="1" ht="32.25" customHeight="1">
      <c r="A2" s="19" t="s">
        <v>6</v>
      </c>
      <c r="B2" s="169" t="s">
        <v>69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</row>
    <row r="3" spans="1:12" s="24" customFormat="1" ht="19.5" customHeight="1">
      <c r="A3" s="21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</row>
    <row r="4" spans="1:12" s="24" customFormat="1" ht="27" customHeight="1">
      <c r="A4" s="19" t="s">
        <v>11</v>
      </c>
      <c r="B4" s="168">
        <v>82</v>
      </c>
      <c r="C4" s="168"/>
      <c r="D4" s="168"/>
      <c r="E4" s="3"/>
      <c r="F4" s="3"/>
      <c r="G4" s="19" t="s">
        <v>12</v>
      </c>
      <c r="H4" s="20" t="s">
        <v>18</v>
      </c>
      <c r="I4" s="3"/>
      <c r="J4" s="3"/>
      <c r="K4" s="3"/>
      <c r="L4" s="3"/>
    </row>
    <row r="5" spans="1:12" s="24" customFormat="1" ht="27" customHeight="1">
      <c r="A5" s="19" t="s">
        <v>14</v>
      </c>
      <c r="B5" s="168">
        <f>IF(Instructions!B11="","",Instructions!B11)</f>
        <v>55910</v>
      </c>
      <c r="C5" s="168"/>
      <c r="D5" s="168"/>
      <c r="E5" s="3"/>
      <c r="F5" s="3"/>
      <c r="G5" s="1" t="s">
        <v>16</v>
      </c>
      <c r="H5" s="20" t="s">
        <v>25</v>
      </c>
      <c r="I5" s="3"/>
      <c r="J5" s="3"/>
      <c r="K5" s="3"/>
      <c r="L5" s="3"/>
    </row>
    <row r="6" spans="1:12" s="24" customFormat="1" ht="27" customHeight="1">
      <c r="A6" s="4" t="s">
        <v>15</v>
      </c>
      <c r="B6" s="168" t="str">
        <f>Instructions!B12</f>
        <v>Miguel Montoya</v>
      </c>
      <c r="C6" s="168"/>
      <c r="D6" s="168"/>
      <c r="E6" s="168"/>
      <c r="F6" s="168"/>
      <c r="G6" s="1" t="s">
        <v>17</v>
      </c>
      <c r="H6" s="23" t="str">
        <f>IF(Instructions!B13="","",Instructions!B13)</f>
        <v/>
      </c>
      <c r="I6" s="3"/>
      <c r="J6" s="3"/>
      <c r="K6" s="3"/>
      <c r="L6" s="3"/>
    </row>
    <row r="7" spans="1:12" s="24" customFormat="1" ht="27" customHeight="1">
      <c r="A7" s="26"/>
      <c r="B7" s="3"/>
      <c r="C7" s="62"/>
      <c r="D7" s="62"/>
      <c r="E7" s="3"/>
      <c r="F7" s="3"/>
      <c r="G7" s="1" t="s">
        <v>13</v>
      </c>
      <c r="H7" s="20" t="s">
        <v>21</v>
      </c>
      <c r="I7" s="3"/>
      <c r="J7" s="3"/>
      <c r="K7" s="3"/>
      <c r="L7" s="3"/>
    </row>
    <row r="8" spans="1:12" ht="27" customHeight="1">
      <c r="A8" s="167" t="s">
        <v>5</v>
      </c>
      <c r="B8" s="167"/>
      <c r="C8" s="167" t="s">
        <v>4</v>
      </c>
      <c r="D8" s="167"/>
      <c r="E8" s="166" t="s">
        <v>3</v>
      </c>
      <c r="F8" s="166"/>
      <c r="G8" s="48" t="s">
        <v>2</v>
      </c>
      <c r="H8" s="167" t="s">
        <v>1</v>
      </c>
      <c r="I8" s="167"/>
      <c r="J8" s="166" t="s">
        <v>0</v>
      </c>
      <c r="K8" s="166"/>
      <c r="L8" s="166"/>
    </row>
    <row r="9" spans="1:12" ht="27" customHeight="1">
      <c r="A9" s="40"/>
      <c r="B9" s="41"/>
      <c r="C9" s="56"/>
      <c r="D9" s="57"/>
      <c r="E9" s="42"/>
      <c r="F9" s="43"/>
      <c r="G9" s="8"/>
      <c r="H9" s="9"/>
      <c r="I9" s="10"/>
      <c r="J9" s="9"/>
      <c r="K9" s="11"/>
      <c r="L9" s="10"/>
    </row>
    <row r="10" spans="1:12" ht="27" customHeight="1">
      <c r="A10" s="55"/>
      <c r="B10" s="39"/>
      <c r="C10" s="58"/>
      <c r="D10" s="59"/>
      <c r="E10" s="49"/>
      <c r="F10" s="50"/>
      <c r="G10" s="14"/>
      <c r="H10" s="15"/>
      <c r="I10" s="16"/>
      <c r="J10" s="15"/>
      <c r="K10" s="17"/>
      <c r="L10" s="16"/>
    </row>
    <row r="11" spans="1:12" ht="27" customHeight="1">
      <c r="A11" s="40"/>
      <c r="B11" s="41"/>
      <c r="C11" s="56"/>
      <c r="D11" s="57"/>
      <c r="E11" s="42"/>
      <c r="F11" s="43"/>
      <c r="G11" s="8"/>
      <c r="H11" s="9"/>
      <c r="I11" s="10"/>
      <c r="J11" s="9"/>
      <c r="K11" s="11"/>
      <c r="L11" s="10"/>
    </row>
    <row r="12" spans="1:12" ht="27" customHeight="1">
      <c r="A12" s="55"/>
      <c r="B12" s="39"/>
      <c r="C12" s="58"/>
      <c r="D12" s="59"/>
      <c r="E12" s="49"/>
      <c r="F12" s="50"/>
      <c r="G12" s="14"/>
      <c r="H12" s="15"/>
      <c r="I12" s="16"/>
      <c r="J12" s="15"/>
      <c r="K12" s="17"/>
      <c r="L12" s="16"/>
    </row>
    <row r="13" spans="1:12" ht="27" customHeight="1">
      <c r="A13" s="40"/>
      <c r="B13" s="41"/>
      <c r="C13" s="56"/>
      <c r="D13" s="57"/>
      <c r="E13" s="42"/>
      <c r="F13" s="43"/>
      <c r="G13" s="8"/>
      <c r="H13" s="9"/>
      <c r="I13" s="10"/>
      <c r="J13" s="9"/>
      <c r="K13" s="11"/>
      <c r="L13" s="10"/>
    </row>
    <row r="14" spans="1:12" ht="27" customHeight="1">
      <c r="A14" s="55"/>
      <c r="B14" s="39"/>
      <c r="C14" s="58"/>
      <c r="D14" s="59"/>
      <c r="E14" s="49"/>
      <c r="F14" s="50"/>
      <c r="G14" s="14"/>
      <c r="H14" s="15"/>
      <c r="I14" s="16"/>
      <c r="J14" s="15"/>
      <c r="K14" s="17"/>
      <c r="L14" s="16"/>
    </row>
    <row r="15" spans="1:12" ht="27" customHeight="1">
      <c r="A15" s="40"/>
      <c r="B15" s="41"/>
      <c r="C15" s="56"/>
      <c r="D15" s="57"/>
      <c r="E15" s="42"/>
      <c r="F15" s="43"/>
      <c r="G15" s="8"/>
      <c r="H15" s="9"/>
      <c r="I15" s="10"/>
      <c r="J15" s="9"/>
      <c r="K15" s="11"/>
      <c r="L15" s="10"/>
    </row>
    <row r="16" spans="1:12" ht="27" customHeight="1">
      <c r="A16" s="55"/>
      <c r="B16" s="39"/>
      <c r="C16" s="58"/>
      <c r="D16" s="59"/>
      <c r="E16" s="49"/>
      <c r="F16" s="50"/>
      <c r="G16" s="14"/>
      <c r="H16" s="15"/>
      <c r="I16" s="16"/>
      <c r="J16" s="15"/>
      <c r="K16" s="17"/>
      <c r="L16" s="16"/>
    </row>
    <row r="17" spans="1:12" ht="27" customHeight="1">
      <c r="A17" s="40"/>
      <c r="B17" s="41"/>
      <c r="C17" s="56"/>
      <c r="D17" s="57"/>
      <c r="E17" s="42"/>
      <c r="F17" s="43"/>
      <c r="G17" s="8"/>
      <c r="H17" s="9"/>
      <c r="I17" s="10"/>
      <c r="J17" s="9"/>
      <c r="K17" s="11"/>
      <c r="L17" s="10"/>
    </row>
    <row r="18" spans="1:12" ht="27" customHeight="1">
      <c r="A18" s="55"/>
      <c r="B18" s="39"/>
      <c r="C18" s="58"/>
      <c r="D18" s="59"/>
      <c r="E18" s="49"/>
      <c r="F18" s="50"/>
      <c r="G18" s="14"/>
      <c r="H18" s="15"/>
      <c r="I18" s="16"/>
      <c r="J18" s="15"/>
      <c r="K18" s="17"/>
      <c r="L18" s="16"/>
    </row>
    <row r="19" spans="1:12" ht="27" customHeight="1">
      <c r="A19" s="40"/>
      <c r="B19" s="41"/>
      <c r="C19" s="56"/>
      <c r="D19" s="57"/>
      <c r="E19" s="42"/>
      <c r="F19" s="43"/>
      <c r="G19" s="8"/>
      <c r="H19" s="9"/>
      <c r="I19" s="10"/>
      <c r="J19" s="9"/>
      <c r="K19" s="11"/>
      <c r="L19" s="10"/>
    </row>
    <row r="20" spans="1:12" ht="27" customHeight="1">
      <c r="A20" s="55"/>
      <c r="B20" s="39"/>
      <c r="C20" s="58"/>
      <c r="D20" s="59"/>
      <c r="E20" s="49"/>
      <c r="F20" s="50"/>
      <c r="G20" s="14"/>
      <c r="H20" s="15"/>
      <c r="I20" s="16"/>
      <c r="J20" s="15"/>
      <c r="K20" s="17"/>
      <c r="L20" s="16"/>
    </row>
    <row r="21" spans="1:12" ht="27" customHeight="1">
      <c r="A21" s="40"/>
      <c r="B21" s="41"/>
      <c r="C21" s="56"/>
      <c r="D21" s="57"/>
      <c r="E21" s="42"/>
      <c r="F21" s="43"/>
      <c r="G21" s="8"/>
      <c r="H21" s="9"/>
      <c r="I21" s="10"/>
      <c r="J21" s="9"/>
      <c r="K21" s="11"/>
      <c r="L21" s="10"/>
    </row>
    <row r="22" spans="1:12" ht="27" customHeight="1">
      <c r="A22" s="55"/>
      <c r="B22" s="39"/>
      <c r="C22" s="58"/>
      <c r="D22" s="59"/>
      <c r="E22" s="49"/>
      <c r="F22" s="50"/>
      <c r="G22" s="14"/>
      <c r="H22" s="15"/>
      <c r="I22" s="16"/>
      <c r="J22" s="15"/>
      <c r="K22" s="17"/>
      <c r="L22" s="16"/>
    </row>
    <row r="23" spans="1:12" ht="27" customHeight="1">
      <c r="A23" s="27"/>
      <c r="B23" s="28"/>
      <c r="C23" s="56"/>
      <c r="D23" s="57"/>
      <c r="E23" s="6"/>
      <c r="F23" s="7"/>
      <c r="G23" s="8"/>
      <c r="H23" s="9"/>
      <c r="I23" s="10"/>
      <c r="J23" s="9"/>
      <c r="K23" s="11"/>
      <c r="L23" s="10"/>
    </row>
    <row r="24" spans="1:12" ht="27" customHeight="1">
      <c r="A24" s="183"/>
      <c r="B24" s="184"/>
      <c r="C24" s="58"/>
      <c r="D24" s="59"/>
      <c r="E24" s="12"/>
      <c r="F24" s="13"/>
      <c r="G24" s="14"/>
      <c r="H24" s="15"/>
      <c r="I24" s="16"/>
      <c r="J24" s="15"/>
      <c r="K24" s="17"/>
      <c r="L24" s="16"/>
    </row>
    <row r="25" spans="1:12" ht="27" customHeight="1">
      <c r="A25" s="27"/>
      <c r="B25" s="28"/>
      <c r="C25" s="56"/>
      <c r="D25" s="57"/>
      <c r="E25" s="6"/>
      <c r="F25" s="7"/>
      <c r="G25" s="8"/>
      <c r="H25" s="9"/>
      <c r="I25" s="10"/>
      <c r="J25" s="9"/>
      <c r="K25" s="11"/>
      <c r="L25" s="10"/>
    </row>
    <row r="26" spans="1:12" ht="27" customHeight="1">
      <c r="A26" s="183"/>
      <c r="B26" s="184"/>
      <c r="C26" s="58"/>
      <c r="D26" s="59"/>
      <c r="E26" s="12"/>
      <c r="F26" s="13"/>
      <c r="G26" s="14"/>
      <c r="H26" s="15"/>
      <c r="I26" s="16"/>
      <c r="J26" s="15"/>
      <c r="K26" s="17"/>
      <c r="L26" s="16"/>
    </row>
    <row r="27" spans="1:12" ht="27" customHeight="1">
      <c r="A27" s="27"/>
      <c r="B27" s="28"/>
      <c r="C27" s="56"/>
      <c r="D27" s="57"/>
      <c r="E27" s="6"/>
      <c r="F27" s="7"/>
      <c r="G27" s="8"/>
      <c r="H27" s="9"/>
      <c r="I27" s="10"/>
      <c r="J27" s="9"/>
      <c r="K27" s="11"/>
      <c r="L27" s="10"/>
    </row>
    <row r="28" spans="1:12" ht="27" customHeight="1">
      <c r="A28" s="183"/>
      <c r="B28" s="184"/>
      <c r="C28" s="58"/>
      <c r="D28" s="59"/>
      <c r="E28" s="12"/>
      <c r="F28" s="13"/>
      <c r="G28" s="14"/>
      <c r="H28" s="15"/>
      <c r="I28" s="16"/>
      <c r="J28" s="15"/>
      <c r="K28" s="17"/>
      <c r="L28" s="16"/>
    </row>
    <row r="29" spans="1:12" ht="27" customHeight="1">
      <c r="C29"/>
      <c r="D29"/>
    </row>
    <row r="30" spans="1:12" ht="27" customHeight="1">
      <c r="C30"/>
      <c r="D30"/>
    </row>
    <row r="31" spans="1:12" ht="27" customHeight="1">
      <c r="C31"/>
      <c r="D31"/>
    </row>
    <row r="32" spans="1:12" ht="27" customHeight="1">
      <c r="C32"/>
      <c r="D32"/>
    </row>
    <row r="33" spans="3:4" ht="27" customHeight="1">
      <c r="C33"/>
      <c r="D33"/>
    </row>
    <row r="34" spans="3:4" ht="27" customHeight="1">
      <c r="C34"/>
      <c r="D34"/>
    </row>
  </sheetData>
  <mergeCells count="13">
    <mergeCell ref="A24:B24"/>
    <mergeCell ref="A26:B26"/>
    <mergeCell ref="A28:B28"/>
    <mergeCell ref="C1:G1"/>
    <mergeCell ref="B2:L3"/>
    <mergeCell ref="B4:D4"/>
    <mergeCell ref="B5:D5"/>
    <mergeCell ref="B6:F6"/>
    <mergeCell ref="A8:B8"/>
    <mergeCell ref="C8:D8"/>
    <mergeCell ref="E8:F8"/>
    <mergeCell ref="H8:I8"/>
    <mergeCell ref="J8:L8"/>
  </mergeCells>
  <pageMargins left="0.75" right="0.1" top="0.25" bottom="0.4" header="0" footer="0"/>
  <pageSetup orientation="portrait" r:id="rId1"/>
  <headerFooter>
    <oddHeader>&amp;RPage &amp;P of &amp;N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/>
  <dimension ref="A1:L34"/>
  <sheetViews>
    <sheetView showGridLines="0" zoomScaleNormal="100" workbookViewId="0"/>
  </sheetViews>
  <sheetFormatPr defaultColWidth="9.140625" defaultRowHeight="27" customHeight="1"/>
  <cols>
    <col min="1" max="1" width="22.28515625" customWidth="1"/>
    <col min="2" max="2" width="2.7109375" customWidth="1"/>
    <col min="3" max="3" width="4.140625" style="63" customWidth="1"/>
    <col min="4" max="4" width="8.140625" style="63" customWidth="1"/>
    <col min="5" max="5" width="11.140625" customWidth="1"/>
    <col min="6" max="6" width="1" customWidth="1"/>
    <col min="7" max="7" width="13.42578125" customWidth="1"/>
    <col min="8" max="8" width="25" customWidth="1"/>
    <col min="9" max="9" width="1" customWidth="1"/>
    <col min="10" max="10" width="1.85546875" customWidth="1"/>
    <col min="11" max="11" width="6" customWidth="1"/>
    <col min="12" max="12" width="1.7109375" customWidth="1"/>
    <col min="13" max="16384" width="9.140625" style="25"/>
  </cols>
  <sheetData>
    <row r="1" spans="1:12" s="24" customFormat="1" ht="32.25" customHeight="1">
      <c r="A1" s="19" t="s">
        <v>22</v>
      </c>
      <c r="B1" s="3"/>
      <c r="C1" s="169" t="str">
        <f>Instructions!B10</f>
        <v>Jemez 2021-2022</v>
      </c>
      <c r="D1" s="169"/>
      <c r="E1" s="169"/>
      <c r="F1" s="169"/>
      <c r="G1" s="169"/>
      <c r="H1" s="19" t="s">
        <v>72</v>
      </c>
      <c r="I1" s="3"/>
      <c r="J1" s="3"/>
      <c r="K1" s="3"/>
      <c r="L1" s="3"/>
    </row>
    <row r="2" spans="1:12" s="24" customFormat="1" ht="32.25" customHeight="1">
      <c r="A2" s="19" t="s">
        <v>6</v>
      </c>
      <c r="B2" s="185" t="s">
        <v>229</v>
      </c>
      <c r="C2" s="185"/>
      <c r="D2" s="185"/>
      <c r="E2" s="185"/>
      <c r="F2" s="185"/>
      <c r="G2" s="185"/>
      <c r="H2" s="185"/>
      <c r="I2" s="18"/>
      <c r="J2" s="18"/>
      <c r="K2" s="18"/>
      <c r="L2" s="18"/>
    </row>
    <row r="3" spans="1:12" s="24" customFormat="1" ht="19.5" customHeight="1">
      <c r="A3" s="21"/>
      <c r="B3" s="18"/>
      <c r="C3" s="61"/>
      <c r="D3" s="61"/>
      <c r="E3" s="18"/>
      <c r="F3" s="18"/>
      <c r="G3" s="18"/>
      <c r="H3" s="18"/>
      <c r="I3" s="18"/>
      <c r="J3" s="18"/>
      <c r="K3" s="18"/>
      <c r="L3" s="18"/>
    </row>
    <row r="4" spans="1:12" s="24" customFormat="1" ht="27" customHeight="1">
      <c r="A4" s="19" t="s">
        <v>11</v>
      </c>
      <c r="B4" s="168">
        <v>82</v>
      </c>
      <c r="C4" s="168"/>
      <c r="D4" s="168"/>
      <c r="E4" s="3"/>
      <c r="F4" s="3"/>
      <c r="G4" s="19" t="s">
        <v>12</v>
      </c>
      <c r="H4" s="20" t="s">
        <v>18</v>
      </c>
      <c r="I4" s="3"/>
      <c r="J4" s="3"/>
      <c r="K4" s="3"/>
      <c r="L4" s="3"/>
    </row>
    <row r="5" spans="1:12" s="24" customFormat="1" ht="27" customHeight="1">
      <c r="A5" s="19" t="s">
        <v>14</v>
      </c>
      <c r="B5" s="168">
        <f>IF(Instructions!B11="","",Instructions!B11)</f>
        <v>55910</v>
      </c>
      <c r="C5" s="168"/>
      <c r="D5" s="168"/>
      <c r="E5" s="3"/>
      <c r="F5" s="3"/>
      <c r="G5" s="1" t="s">
        <v>16</v>
      </c>
      <c r="H5" s="20" t="s">
        <v>27</v>
      </c>
      <c r="I5" s="3"/>
      <c r="J5" s="3"/>
      <c r="K5" s="3"/>
      <c r="L5" s="3"/>
    </row>
    <row r="6" spans="1:12" s="24" customFormat="1" ht="27" customHeight="1">
      <c r="A6" s="4" t="s">
        <v>15</v>
      </c>
      <c r="B6" s="168" t="str">
        <f>IF(Instructions!B12="","",Instructions!B12)</f>
        <v>Miguel Montoya</v>
      </c>
      <c r="C6" s="168"/>
      <c r="D6" s="168"/>
      <c r="E6" s="168"/>
      <c r="F6" s="168"/>
      <c r="G6" s="1" t="s">
        <v>17</v>
      </c>
      <c r="H6" s="23" t="str">
        <f>IF(Instructions!B13="","",Instructions!B13)</f>
        <v/>
      </c>
      <c r="I6" s="3"/>
      <c r="J6" s="3"/>
      <c r="K6" s="3"/>
      <c r="L6" s="3"/>
    </row>
    <row r="7" spans="1:12" s="24" customFormat="1" ht="27" customHeight="1">
      <c r="A7" s="26"/>
      <c r="B7" s="3"/>
      <c r="C7" s="62"/>
      <c r="D7" s="62"/>
      <c r="E7" s="3"/>
      <c r="F7" s="3"/>
      <c r="G7" s="1" t="s">
        <v>13</v>
      </c>
      <c r="H7" s="20" t="s">
        <v>21</v>
      </c>
      <c r="I7" s="3"/>
      <c r="J7" s="3"/>
      <c r="K7" s="3"/>
      <c r="L7" s="3"/>
    </row>
    <row r="8" spans="1:12" ht="27" customHeight="1">
      <c r="A8" s="167" t="s">
        <v>5</v>
      </c>
      <c r="B8" s="167"/>
      <c r="C8" s="167" t="s">
        <v>4</v>
      </c>
      <c r="D8" s="167"/>
      <c r="E8" s="166" t="s">
        <v>3</v>
      </c>
      <c r="F8" s="166"/>
      <c r="G8" s="48" t="s">
        <v>2</v>
      </c>
      <c r="H8" s="167" t="s">
        <v>1</v>
      </c>
      <c r="I8" s="167"/>
      <c r="J8" s="166" t="s">
        <v>0</v>
      </c>
      <c r="K8" s="166"/>
      <c r="L8" s="166"/>
    </row>
    <row r="9" spans="1:12" ht="27" customHeight="1">
      <c r="A9" s="40"/>
      <c r="B9" s="41"/>
      <c r="C9" s="56"/>
      <c r="D9" s="60"/>
      <c r="E9" s="42"/>
      <c r="F9" s="43"/>
      <c r="G9" s="8"/>
      <c r="H9" s="9"/>
      <c r="I9" s="10"/>
      <c r="J9" s="9"/>
      <c r="K9" s="11"/>
      <c r="L9" s="10"/>
    </row>
    <row r="10" spans="1:12" ht="27" customHeight="1">
      <c r="A10" s="55"/>
      <c r="B10" s="39"/>
      <c r="C10" s="58"/>
      <c r="D10" s="59"/>
      <c r="E10" s="49"/>
      <c r="F10" s="50"/>
      <c r="G10" s="14"/>
      <c r="H10" s="15"/>
      <c r="I10" s="16"/>
      <c r="J10" s="15"/>
      <c r="K10" s="17"/>
      <c r="L10" s="16"/>
    </row>
    <row r="11" spans="1:12" ht="27" customHeight="1">
      <c r="A11" s="40"/>
      <c r="B11" s="41"/>
      <c r="C11" s="56"/>
      <c r="D11" s="60"/>
      <c r="E11" s="42"/>
      <c r="F11" s="43"/>
      <c r="G11" s="8"/>
      <c r="H11" s="9"/>
      <c r="I11" s="10"/>
      <c r="J11" s="9"/>
      <c r="K11" s="11"/>
      <c r="L11" s="10"/>
    </row>
    <row r="12" spans="1:12" ht="27" customHeight="1">
      <c r="A12" s="55"/>
      <c r="B12" s="39"/>
      <c r="C12" s="58"/>
      <c r="D12" s="59"/>
      <c r="E12" s="49"/>
      <c r="F12" s="50"/>
      <c r="G12" s="14"/>
      <c r="H12" s="15"/>
      <c r="I12" s="16"/>
      <c r="J12" s="15"/>
      <c r="K12" s="17"/>
      <c r="L12" s="16"/>
    </row>
    <row r="13" spans="1:12" ht="27" customHeight="1">
      <c r="A13" s="40"/>
      <c r="B13" s="41"/>
      <c r="C13" s="56"/>
      <c r="D13" s="60"/>
      <c r="E13" s="42"/>
      <c r="F13" s="43"/>
      <c r="G13" s="8"/>
      <c r="H13" s="9"/>
      <c r="I13" s="10"/>
      <c r="J13" s="9"/>
      <c r="K13" s="11"/>
      <c r="L13" s="10"/>
    </row>
    <row r="14" spans="1:12" ht="27" customHeight="1">
      <c r="A14" s="55"/>
      <c r="B14" s="39"/>
      <c r="C14" s="58"/>
      <c r="D14" s="59"/>
      <c r="E14" s="49"/>
      <c r="F14" s="50"/>
      <c r="G14" s="14"/>
      <c r="H14" s="15"/>
      <c r="I14" s="16"/>
      <c r="J14" s="15"/>
      <c r="K14" s="17"/>
      <c r="L14" s="16"/>
    </row>
    <row r="15" spans="1:12" ht="27" customHeight="1">
      <c r="A15" s="40"/>
      <c r="B15" s="41"/>
      <c r="C15" s="56"/>
      <c r="D15" s="60"/>
      <c r="E15" s="42"/>
      <c r="F15" s="43"/>
      <c r="G15" s="8"/>
      <c r="H15" s="9"/>
      <c r="I15" s="10"/>
      <c r="J15" s="9"/>
      <c r="K15" s="11"/>
      <c r="L15" s="10"/>
    </row>
    <row r="16" spans="1:12" ht="27" customHeight="1">
      <c r="A16" s="55"/>
      <c r="B16" s="39"/>
      <c r="C16" s="58"/>
      <c r="D16" s="59"/>
      <c r="E16" s="49"/>
      <c r="F16" s="50"/>
      <c r="G16" s="14"/>
      <c r="H16" s="15"/>
      <c r="I16" s="16"/>
      <c r="J16" s="15"/>
      <c r="K16" s="17"/>
      <c r="L16" s="16"/>
    </row>
    <row r="17" spans="1:12" ht="27" customHeight="1">
      <c r="A17" s="40"/>
      <c r="B17" s="41"/>
      <c r="C17" s="56"/>
      <c r="D17" s="60"/>
      <c r="E17" s="42"/>
      <c r="F17" s="43"/>
      <c r="G17" s="8"/>
      <c r="H17" s="9"/>
      <c r="I17" s="10"/>
      <c r="J17" s="9"/>
      <c r="K17" s="11"/>
      <c r="L17" s="10"/>
    </row>
    <row r="18" spans="1:12" ht="27" customHeight="1">
      <c r="A18" s="55"/>
      <c r="B18" s="39"/>
      <c r="C18" s="58"/>
      <c r="D18" s="59"/>
      <c r="E18" s="49"/>
      <c r="F18" s="50"/>
      <c r="G18" s="14"/>
      <c r="H18" s="15"/>
      <c r="I18" s="16"/>
      <c r="J18" s="15"/>
      <c r="K18" s="17"/>
      <c r="L18" s="16"/>
    </row>
    <row r="19" spans="1:12" ht="27" customHeight="1">
      <c r="A19" s="40"/>
      <c r="B19" s="41"/>
      <c r="C19" s="56"/>
      <c r="D19" s="60"/>
      <c r="E19" s="42"/>
      <c r="F19" s="43"/>
      <c r="G19" s="8"/>
      <c r="H19" s="9"/>
      <c r="I19" s="10"/>
      <c r="J19" s="9"/>
      <c r="K19" s="11"/>
      <c r="L19" s="10"/>
    </row>
    <row r="20" spans="1:12" ht="27" customHeight="1">
      <c r="A20" s="55"/>
      <c r="B20" s="39"/>
      <c r="C20" s="58"/>
      <c r="D20" s="59"/>
      <c r="E20" s="49"/>
      <c r="F20" s="50"/>
      <c r="G20" s="14"/>
      <c r="H20" s="15"/>
      <c r="I20" s="16"/>
      <c r="J20" s="15"/>
      <c r="K20" s="17"/>
      <c r="L20" s="16"/>
    </row>
    <row r="21" spans="1:12" ht="27" customHeight="1">
      <c r="A21" s="40"/>
      <c r="B21" s="41"/>
      <c r="C21" s="56"/>
      <c r="D21" s="60"/>
      <c r="E21" s="42"/>
      <c r="F21" s="43"/>
      <c r="G21" s="8"/>
      <c r="H21" s="9"/>
      <c r="I21" s="10"/>
      <c r="J21" s="9"/>
      <c r="K21" s="11"/>
      <c r="L21" s="10"/>
    </row>
    <row r="22" spans="1:12" ht="27" customHeight="1">
      <c r="A22" s="55"/>
      <c r="B22" s="39"/>
      <c r="C22" s="58"/>
      <c r="D22" s="59"/>
      <c r="E22" s="49"/>
      <c r="F22" s="50"/>
      <c r="G22" s="14"/>
      <c r="H22" s="15"/>
      <c r="I22" s="16"/>
      <c r="J22" s="15"/>
      <c r="K22" s="17"/>
      <c r="L22" s="16"/>
    </row>
    <row r="23" spans="1:12" ht="27" customHeight="1">
      <c r="A23" s="40"/>
      <c r="B23" s="41"/>
      <c r="C23" s="56"/>
      <c r="D23" s="60"/>
      <c r="E23" s="42"/>
      <c r="F23" s="43"/>
      <c r="G23" s="8"/>
      <c r="H23" s="9"/>
      <c r="I23" s="10"/>
      <c r="J23" s="9"/>
      <c r="K23" s="11"/>
      <c r="L23" s="10"/>
    </row>
    <row r="24" spans="1:12" ht="27" customHeight="1">
      <c r="A24" s="55"/>
      <c r="B24" s="39"/>
      <c r="C24" s="58"/>
      <c r="D24" s="59"/>
      <c r="E24" s="49"/>
      <c r="F24" s="50"/>
      <c r="G24" s="14"/>
      <c r="H24" s="15"/>
      <c r="I24" s="16"/>
      <c r="J24" s="15"/>
      <c r="K24" s="17"/>
      <c r="L24" s="16"/>
    </row>
    <row r="25" spans="1:12" ht="27" customHeight="1">
      <c r="A25" s="40"/>
      <c r="B25" s="41"/>
      <c r="C25" s="56"/>
      <c r="D25" s="60"/>
      <c r="E25" s="42"/>
      <c r="F25" s="43"/>
      <c r="G25" s="8"/>
      <c r="H25" s="9"/>
      <c r="I25" s="10"/>
      <c r="J25" s="9"/>
      <c r="K25" s="11"/>
      <c r="L25" s="10"/>
    </row>
    <row r="26" spans="1:12" ht="27" customHeight="1">
      <c r="A26" s="55"/>
      <c r="B26" s="39"/>
      <c r="C26" s="58"/>
      <c r="D26" s="59"/>
      <c r="E26" s="49"/>
      <c r="F26" s="50"/>
      <c r="G26" s="14"/>
      <c r="H26" s="15"/>
      <c r="I26" s="16"/>
      <c r="J26" s="15"/>
      <c r="K26" s="17"/>
      <c r="L26" s="16"/>
    </row>
    <row r="27" spans="1:12" ht="27" customHeight="1">
      <c r="A27" s="40"/>
      <c r="B27" s="41"/>
      <c r="C27" s="56"/>
      <c r="D27" s="60"/>
      <c r="E27" s="42"/>
      <c r="F27" s="43"/>
      <c r="G27" s="8"/>
      <c r="H27" s="9"/>
      <c r="I27" s="10"/>
      <c r="J27" s="9"/>
      <c r="K27" s="11"/>
      <c r="L27" s="10"/>
    </row>
    <row r="28" spans="1:12" ht="27" customHeight="1">
      <c r="A28" s="55"/>
      <c r="B28" s="39"/>
      <c r="C28" s="58"/>
      <c r="D28" s="59"/>
      <c r="E28" s="49"/>
      <c r="F28" s="50"/>
      <c r="G28" s="14"/>
      <c r="H28" s="15"/>
      <c r="I28" s="16"/>
      <c r="J28" s="15"/>
      <c r="K28" s="17"/>
      <c r="L28" s="16"/>
    </row>
    <row r="29" spans="1:12" ht="27" customHeight="1">
      <c r="C29"/>
      <c r="D29"/>
    </row>
    <row r="30" spans="1:12" ht="27" customHeight="1">
      <c r="C30"/>
      <c r="D30"/>
    </row>
    <row r="31" spans="1:12" ht="27" customHeight="1">
      <c r="C31"/>
      <c r="D31"/>
    </row>
    <row r="32" spans="1:12" ht="27" customHeight="1">
      <c r="C32"/>
      <c r="D32"/>
    </row>
    <row r="33" spans="3:4" ht="27" customHeight="1">
      <c r="C33"/>
      <c r="D33"/>
    </row>
    <row r="34" spans="3:4" ht="27" customHeight="1">
      <c r="C34"/>
      <c r="D34"/>
    </row>
  </sheetData>
  <mergeCells count="10">
    <mergeCell ref="H8:I8"/>
    <mergeCell ref="J8:L8"/>
    <mergeCell ref="C1:G1"/>
    <mergeCell ref="B4:D4"/>
    <mergeCell ref="B5:D5"/>
    <mergeCell ref="B6:F6"/>
    <mergeCell ref="A8:B8"/>
    <mergeCell ref="C8:D8"/>
    <mergeCell ref="E8:F8"/>
    <mergeCell ref="B2:H2"/>
  </mergeCells>
  <pageMargins left="0.75" right="0.1" top="0.25" bottom="0.4" header="0" footer="0"/>
  <pageSetup orientation="portrait" r:id="rId1"/>
  <headerFooter>
    <oddHeader>&amp;RPage &amp;P of &amp;N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/>
  <dimension ref="A1:L34"/>
  <sheetViews>
    <sheetView showGridLines="0" zoomScaleNormal="100" workbookViewId="0"/>
  </sheetViews>
  <sheetFormatPr defaultColWidth="9.140625" defaultRowHeight="27" customHeight="1"/>
  <cols>
    <col min="1" max="1" width="22.28515625" customWidth="1"/>
    <col min="2" max="2" width="2.7109375" customWidth="1"/>
    <col min="3" max="3" width="4.140625" style="63" customWidth="1"/>
    <col min="4" max="4" width="8.140625" style="63" customWidth="1"/>
    <col min="5" max="5" width="11.140625" customWidth="1"/>
    <col min="6" max="6" width="1" customWidth="1"/>
    <col min="7" max="7" width="13.42578125" customWidth="1"/>
    <col min="8" max="8" width="25" customWidth="1"/>
    <col min="9" max="9" width="1" customWidth="1"/>
    <col min="10" max="10" width="1.85546875" customWidth="1"/>
    <col min="11" max="11" width="6" customWidth="1"/>
    <col min="12" max="12" width="1.7109375" customWidth="1"/>
    <col min="13" max="16384" width="9.140625" style="25"/>
  </cols>
  <sheetData>
    <row r="1" spans="1:12" s="24" customFormat="1" ht="32.25" customHeight="1">
      <c r="A1" s="19" t="s">
        <v>22</v>
      </c>
      <c r="B1" s="3"/>
      <c r="C1" s="169" t="str">
        <f>Instructions!B10</f>
        <v>Jemez 2021-2022</v>
      </c>
      <c r="D1" s="169"/>
      <c r="E1" s="169"/>
      <c r="F1" s="169"/>
      <c r="G1" s="169"/>
      <c r="H1" s="19" t="s">
        <v>63</v>
      </c>
      <c r="I1" s="3"/>
      <c r="J1" s="3"/>
      <c r="K1" s="3"/>
      <c r="L1" s="3"/>
    </row>
    <row r="2" spans="1:12" s="24" customFormat="1" ht="32.25" customHeight="1">
      <c r="A2" s="19" t="s">
        <v>6</v>
      </c>
      <c r="B2" s="18"/>
      <c r="C2" s="61"/>
      <c r="D2" s="61"/>
      <c r="E2" s="18"/>
      <c r="F2" s="18"/>
      <c r="G2" s="18"/>
      <c r="H2" s="18"/>
      <c r="I2" s="18"/>
      <c r="J2" s="18"/>
      <c r="K2" s="18"/>
      <c r="L2" s="18"/>
    </row>
    <row r="3" spans="1:12" s="24" customFormat="1" ht="19.5" customHeight="1">
      <c r="A3" s="21" t="s">
        <v>60</v>
      </c>
      <c r="B3" s="18"/>
      <c r="C3" s="61"/>
      <c r="D3" s="61"/>
      <c r="E3" s="18"/>
      <c r="F3" s="18"/>
      <c r="G3" s="18"/>
      <c r="H3" s="18"/>
      <c r="I3" s="18"/>
      <c r="J3" s="18"/>
      <c r="K3" s="18"/>
      <c r="L3" s="18"/>
    </row>
    <row r="4" spans="1:12" s="24" customFormat="1" ht="27" customHeight="1">
      <c r="A4" s="19" t="s">
        <v>11</v>
      </c>
      <c r="B4" s="168">
        <v>82</v>
      </c>
      <c r="C4" s="168"/>
      <c r="D4" s="168"/>
      <c r="E4" s="3"/>
      <c r="F4" s="3"/>
      <c r="G4" s="19" t="s">
        <v>12</v>
      </c>
      <c r="H4" s="20" t="s">
        <v>18</v>
      </c>
      <c r="I4" s="3"/>
      <c r="J4" s="3"/>
      <c r="K4" s="3"/>
      <c r="L4" s="3"/>
    </row>
    <row r="5" spans="1:12" s="24" customFormat="1" ht="27" customHeight="1">
      <c r="A5" s="19" t="s">
        <v>14</v>
      </c>
      <c r="B5" s="168">
        <f>IF(Instructions!B11="","",Instructions!B11)</f>
        <v>55910</v>
      </c>
      <c r="C5" s="168"/>
      <c r="D5" s="168"/>
      <c r="E5" s="3"/>
      <c r="F5" s="3"/>
      <c r="G5" s="1" t="s">
        <v>16</v>
      </c>
      <c r="H5" s="20" t="s">
        <v>25</v>
      </c>
      <c r="I5" s="3"/>
      <c r="J5" s="3"/>
      <c r="K5" s="3"/>
      <c r="L5" s="3"/>
    </row>
    <row r="6" spans="1:12" s="24" customFormat="1" ht="27" customHeight="1">
      <c r="A6" s="4" t="s">
        <v>15</v>
      </c>
      <c r="B6" s="168" t="str">
        <f>IF(Instructions!B12="","",Instructions!B12)</f>
        <v>Miguel Montoya</v>
      </c>
      <c r="C6" s="168"/>
      <c r="D6" s="168"/>
      <c r="E6" s="168"/>
      <c r="F6" s="168"/>
      <c r="G6" s="1" t="s">
        <v>17</v>
      </c>
      <c r="H6" s="23" t="str">
        <f>IF(Instructions!B13="","",Instructions!B13)</f>
        <v/>
      </c>
      <c r="I6" s="3"/>
      <c r="J6" s="3"/>
      <c r="K6" s="3"/>
      <c r="L6" s="3"/>
    </row>
    <row r="7" spans="1:12" s="24" customFormat="1" ht="27" customHeight="1">
      <c r="A7" s="26" t="s">
        <v>61</v>
      </c>
      <c r="B7" s="3"/>
      <c r="C7" s="62"/>
      <c r="D7" s="62"/>
      <c r="E7" s="3"/>
      <c r="F7" s="3"/>
      <c r="G7" s="1" t="s">
        <v>13</v>
      </c>
      <c r="H7" s="20" t="s">
        <v>21</v>
      </c>
      <c r="I7" s="3"/>
      <c r="J7" s="3"/>
      <c r="K7" s="3"/>
      <c r="L7" s="3"/>
    </row>
    <row r="8" spans="1:12" ht="27" customHeight="1">
      <c r="A8" s="167" t="s">
        <v>5</v>
      </c>
      <c r="B8" s="167"/>
      <c r="C8" s="167" t="s">
        <v>4</v>
      </c>
      <c r="D8" s="167"/>
      <c r="E8" s="166" t="s">
        <v>3</v>
      </c>
      <c r="F8" s="166"/>
      <c r="G8" s="48" t="s">
        <v>2</v>
      </c>
      <c r="H8" s="167" t="s">
        <v>1</v>
      </c>
      <c r="I8" s="167"/>
      <c r="J8" s="166" t="s">
        <v>0</v>
      </c>
      <c r="K8" s="166"/>
      <c r="L8" s="166"/>
    </row>
    <row r="9" spans="1:12" ht="27" customHeight="1">
      <c r="A9" s="40"/>
      <c r="B9" s="41"/>
      <c r="C9" s="56"/>
      <c r="D9" s="60"/>
      <c r="E9" s="42"/>
      <c r="F9" s="43"/>
      <c r="G9" s="8"/>
      <c r="H9" s="9"/>
      <c r="I9" s="10"/>
      <c r="J9" s="9"/>
      <c r="K9" s="11"/>
      <c r="L9" s="10"/>
    </row>
    <row r="10" spans="1:12" ht="27" customHeight="1">
      <c r="A10" s="55"/>
      <c r="B10" s="39"/>
      <c r="C10" s="58"/>
      <c r="D10" s="59"/>
      <c r="E10" s="49"/>
      <c r="F10" s="50"/>
      <c r="G10" s="14"/>
      <c r="H10" s="15"/>
      <c r="I10" s="16"/>
      <c r="J10" s="15"/>
      <c r="K10" s="17"/>
      <c r="L10" s="16"/>
    </row>
    <row r="11" spans="1:12" ht="27" customHeight="1">
      <c r="A11" s="40"/>
      <c r="B11" s="41"/>
      <c r="C11" s="56"/>
      <c r="D11" s="60"/>
      <c r="E11" s="42"/>
      <c r="F11" s="43"/>
      <c r="G11" s="8"/>
      <c r="H11" s="9"/>
      <c r="I11" s="10"/>
      <c r="J11" s="9"/>
      <c r="K11" s="11"/>
      <c r="L11" s="10"/>
    </row>
    <row r="12" spans="1:12" ht="27" customHeight="1">
      <c r="A12" s="55"/>
      <c r="B12" s="39"/>
      <c r="C12" s="58"/>
      <c r="D12" s="59"/>
      <c r="E12" s="49"/>
      <c r="F12" s="50"/>
      <c r="G12" s="14"/>
      <c r="H12" s="15"/>
      <c r="I12" s="16"/>
      <c r="J12" s="15"/>
      <c r="K12" s="17"/>
      <c r="L12" s="16"/>
    </row>
    <row r="13" spans="1:12" ht="27" customHeight="1">
      <c r="A13" s="40"/>
      <c r="B13" s="41"/>
      <c r="C13" s="56"/>
      <c r="D13" s="60"/>
      <c r="E13" s="42"/>
      <c r="F13" s="43"/>
      <c r="G13" s="8"/>
      <c r="H13" s="9"/>
      <c r="I13" s="10"/>
      <c r="J13" s="9"/>
      <c r="K13" s="11"/>
      <c r="L13" s="10"/>
    </row>
    <row r="14" spans="1:12" ht="27" customHeight="1">
      <c r="A14" s="55"/>
      <c r="B14" s="39"/>
      <c r="C14" s="58"/>
      <c r="D14" s="59"/>
      <c r="E14" s="49"/>
      <c r="F14" s="50"/>
      <c r="G14" s="14"/>
      <c r="H14" s="15"/>
      <c r="I14" s="16"/>
      <c r="J14" s="15"/>
      <c r="K14" s="17"/>
      <c r="L14" s="16"/>
    </row>
    <row r="15" spans="1:12" ht="27" customHeight="1">
      <c r="A15" s="40"/>
      <c r="B15" s="41"/>
      <c r="C15" s="56"/>
      <c r="D15" s="60"/>
      <c r="E15" s="42"/>
      <c r="F15" s="43"/>
      <c r="G15" s="8"/>
      <c r="H15" s="9"/>
      <c r="I15" s="10"/>
      <c r="J15" s="9"/>
      <c r="K15" s="11"/>
      <c r="L15" s="10"/>
    </row>
    <row r="16" spans="1:12" ht="27" customHeight="1">
      <c r="A16" s="55"/>
      <c r="B16" s="39"/>
      <c r="C16" s="58"/>
      <c r="D16" s="59"/>
      <c r="E16" s="49"/>
      <c r="F16" s="50"/>
      <c r="G16" s="14"/>
      <c r="H16" s="15"/>
      <c r="I16" s="16"/>
      <c r="J16" s="15"/>
      <c r="K16" s="17"/>
      <c r="L16" s="16"/>
    </row>
    <row r="17" spans="1:12" ht="27" customHeight="1">
      <c r="A17" s="40"/>
      <c r="B17" s="41"/>
      <c r="C17" s="56"/>
      <c r="D17" s="60"/>
      <c r="E17" s="42"/>
      <c r="F17" s="43"/>
      <c r="G17" s="8"/>
      <c r="H17" s="9"/>
      <c r="I17" s="10"/>
      <c r="J17" s="9"/>
      <c r="K17" s="11"/>
      <c r="L17" s="10"/>
    </row>
    <row r="18" spans="1:12" ht="27" customHeight="1">
      <c r="A18" s="55"/>
      <c r="B18" s="39"/>
      <c r="C18" s="58"/>
      <c r="D18" s="59"/>
      <c r="E18" s="49"/>
      <c r="F18" s="50"/>
      <c r="G18" s="14"/>
      <c r="H18" s="15"/>
      <c r="I18" s="16"/>
      <c r="J18" s="15"/>
      <c r="K18" s="17"/>
      <c r="L18" s="16"/>
    </row>
    <row r="19" spans="1:12" ht="27" customHeight="1">
      <c r="A19" s="40"/>
      <c r="B19" s="41"/>
      <c r="C19" s="56"/>
      <c r="D19" s="60"/>
      <c r="E19" s="42"/>
      <c r="F19" s="43"/>
      <c r="G19" s="8"/>
      <c r="H19" s="9"/>
      <c r="I19" s="10"/>
      <c r="J19" s="9"/>
      <c r="K19" s="11"/>
      <c r="L19" s="10"/>
    </row>
    <row r="20" spans="1:12" ht="27" customHeight="1">
      <c r="A20" s="55"/>
      <c r="B20" s="39"/>
      <c r="C20" s="58"/>
      <c r="D20" s="59"/>
      <c r="E20" s="49"/>
      <c r="F20" s="50"/>
      <c r="G20" s="14"/>
      <c r="H20" s="15"/>
      <c r="I20" s="16"/>
      <c r="J20" s="15"/>
      <c r="K20" s="17"/>
      <c r="L20" s="16"/>
    </row>
    <row r="21" spans="1:12" ht="27" customHeight="1">
      <c r="A21" s="40"/>
      <c r="B21" s="41"/>
      <c r="C21" s="56"/>
      <c r="D21" s="60"/>
      <c r="E21" s="42"/>
      <c r="F21" s="43"/>
      <c r="G21" s="8"/>
      <c r="H21" s="9"/>
      <c r="I21" s="10"/>
      <c r="J21" s="9"/>
      <c r="K21" s="11"/>
      <c r="L21" s="10"/>
    </row>
    <row r="22" spans="1:12" ht="27" customHeight="1">
      <c r="A22" s="55"/>
      <c r="B22" s="39"/>
      <c r="C22" s="58"/>
      <c r="D22" s="59"/>
      <c r="E22" s="49"/>
      <c r="F22" s="50"/>
      <c r="G22" s="14"/>
      <c r="H22" s="15"/>
      <c r="I22" s="16"/>
      <c r="J22" s="15"/>
      <c r="K22" s="17"/>
      <c r="L22" s="16"/>
    </row>
    <row r="23" spans="1:12" ht="27" customHeight="1">
      <c r="A23" s="40"/>
      <c r="B23" s="41"/>
      <c r="C23" s="56"/>
      <c r="D23" s="60"/>
      <c r="E23" s="42"/>
      <c r="F23" s="43"/>
      <c r="G23" s="8"/>
      <c r="H23" s="9"/>
      <c r="I23" s="10"/>
      <c r="J23" s="9"/>
      <c r="K23" s="11"/>
      <c r="L23" s="10"/>
    </row>
    <row r="24" spans="1:12" ht="27" customHeight="1">
      <c r="A24" s="55"/>
      <c r="B24" s="39"/>
      <c r="C24" s="58"/>
      <c r="D24" s="59"/>
      <c r="E24" s="49"/>
      <c r="F24" s="50"/>
      <c r="G24" s="14"/>
      <c r="H24" s="15"/>
      <c r="I24" s="16"/>
      <c r="J24" s="15"/>
      <c r="K24" s="17"/>
      <c r="L24" s="16"/>
    </row>
    <row r="25" spans="1:12" ht="27" customHeight="1">
      <c r="A25" s="40"/>
      <c r="B25" s="41"/>
      <c r="C25" s="56"/>
      <c r="D25" s="60"/>
      <c r="E25" s="42"/>
      <c r="F25" s="43"/>
      <c r="G25" s="8"/>
      <c r="H25" s="9"/>
      <c r="I25" s="10"/>
      <c r="J25" s="9"/>
      <c r="K25" s="11"/>
      <c r="L25" s="10"/>
    </row>
    <row r="26" spans="1:12" ht="27" customHeight="1">
      <c r="A26" s="55"/>
      <c r="B26" s="39"/>
      <c r="C26" s="58"/>
      <c r="D26" s="59"/>
      <c r="E26" s="49"/>
      <c r="F26" s="50"/>
      <c r="G26" s="14"/>
      <c r="H26" s="15"/>
      <c r="I26" s="16"/>
      <c r="J26" s="15"/>
      <c r="K26" s="17"/>
      <c r="L26" s="16"/>
    </row>
    <row r="27" spans="1:12" ht="27" customHeight="1">
      <c r="A27" s="40"/>
      <c r="B27" s="41"/>
      <c r="C27" s="56"/>
      <c r="D27" s="60"/>
      <c r="E27" s="42"/>
      <c r="F27" s="43"/>
      <c r="G27" s="8"/>
      <c r="H27" s="9"/>
      <c r="I27" s="10"/>
      <c r="J27" s="9"/>
      <c r="K27" s="11"/>
      <c r="L27" s="10"/>
    </row>
    <row r="28" spans="1:12" ht="27" customHeight="1">
      <c r="A28" s="55"/>
      <c r="B28" s="39"/>
      <c r="C28" s="58"/>
      <c r="D28" s="59"/>
      <c r="E28" s="49"/>
      <c r="F28" s="50"/>
      <c r="G28" s="14"/>
      <c r="H28" s="15"/>
      <c r="I28" s="16"/>
      <c r="J28" s="15"/>
      <c r="K28" s="17"/>
      <c r="L28" s="16"/>
    </row>
    <row r="29" spans="1:12" ht="27" customHeight="1">
      <c r="C29"/>
      <c r="D29"/>
    </row>
    <row r="30" spans="1:12" ht="27" customHeight="1">
      <c r="C30"/>
      <c r="D30"/>
    </row>
    <row r="31" spans="1:12" ht="27" customHeight="1">
      <c r="C31"/>
      <c r="D31"/>
    </row>
    <row r="32" spans="1:12" ht="27" customHeight="1">
      <c r="C32"/>
      <c r="D32"/>
    </row>
    <row r="33" spans="3:4" ht="27" customHeight="1">
      <c r="C33"/>
      <c r="D33"/>
    </row>
    <row r="34" spans="3:4" ht="27" customHeight="1">
      <c r="C34"/>
      <c r="D34"/>
    </row>
  </sheetData>
  <mergeCells count="9">
    <mergeCell ref="H8:I8"/>
    <mergeCell ref="J8:L8"/>
    <mergeCell ref="C1:G1"/>
    <mergeCell ref="B4:D4"/>
    <mergeCell ref="B5:D5"/>
    <mergeCell ref="B6:F6"/>
    <mergeCell ref="A8:B8"/>
    <mergeCell ref="C8:D8"/>
    <mergeCell ref="E8:F8"/>
  </mergeCells>
  <pageMargins left="0.75" right="0.1" top="0.25" bottom="0.4" header="0" footer="0"/>
  <pageSetup orientation="portrait" r:id="rId1"/>
  <headerFooter>
    <oddHeader>&amp;RPage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/>
  <dimension ref="A1:I6"/>
  <sheetViews>
    <sheetView workbookViewId="0">
      <selection activeCell="D17" sqref="D17"/>
    </sheetView>
  </sheetViews>
  <sheetFormatPr defaultRowHeight="12.75"/>
  <cols>
    <col min="1" max="1" width="24.5703125" bestFit="1" customWidth="1"/>
  </cols>
  <sheetData>
    <row r="1" spans="1:9">
      <c r="A1" t="s">
        <v>223</v>
      </c>
      <c r="E1">
        <v>55910</v>
      </c>
      <c r="I1" t="s">
        <v>210</v>
      </c>
    </row>
    <row r="2" spans="1:9">
      <c r="A2" t="s">
        <v>220</v>
      </c>
      <c r="I2" t="s">
        <v>221</v>
      </c>
    </row>
    <row r="3" spans="1:9">
      <c r="A3" t="s">
        <v>222</v>
      </c>
      <c r="I3" t="s">
        <v>228</v>
      </c>
    </row>
    <row r="4" spans="1:9">
      <c r="A4" t="s">
        <v>236</v>
      </c>
      <c r="I4" t="s">
        <v>234</v>
      </c>
    </row>
    <row r="5" spans="1:9">
      <c r="A5" t="s">
        <v>237</v>
      </c>
      <c r="I5" t="s">
        <v>235</v>
      </c>
    </row>
    <row r="6" spans="1:9">
      <c r="A6" t="s">
        <v>238</v>
      </c>
      <c r="I6" t="s">
        <v>240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3"/>
  <dimension ref="A1:L34"/>
  <sheetViews>
    <sheetView showGridLines="0" zoomScaleNormal="100" workbookViewId="0"/>
  </sheetViews>
  <sheetFormatPr defaultColWidth="9.140625" defaultRowHeight="27" customHeight="1"/>
  <cols>
    <col min="1" max="1" width="22.28515625" customWidth="1"/>
    <col min="2" max="2" width="2.7109375" customWidth="1"/>
    <col min="3" max="3" width="4.140625" style="63" customWidth="1"/>
    <col min="4" max="4" width="8.140625" style="63" customWidth="1"/>
    <col min="5" max="5" width="11.140625" customWidth="1"/>
    <col min="6" max="6" width="1" customWidth="1"/>
    <col min="7" max="7" width="13.42578125" customWidth="1"/>
    <col min="8" max="8" width="25" customWidth="1"/>
    <col min="9" max="9" width="1" customWidth="1"/>
    <col min="10" max="10" width="1.85546875" customWidth="1"/>
    <col min="11" max="11" width="6" customWidth="1"/>
    <col min="12" max="12" width="1.7109375" customWidth="1"/>
    <col min="13" max="16384" width="9.140625" style="25"/>
  </cols>
  <sheetData>
    <row r="1" spans="1:12" s="24" customFormat="1" ht="32.25" customHeight="1">
      <c r="A1" s="19" t="s">
        <v>22</v>
      </c>
      <c r="B1" s="3"/>
      <c r="C1" s="169" t="str">
        <f>Instructions!B10</f>
        <v>Jemez 2021-2022</v>
      </c>
      <c r="D1" s="169"/>
      <c r="E1" s="169"/>
      <c r="F1" s="169"/>
      <c r="G1" s="169"/>
      <c r="H1" s="19" t="s">
        <v>63</v>
      </c>
      <c r="I1" s="3"/>
      <c r="J1" s="3"/>
      <c r="K1" s="3"/>
      <c r="L1" s="3"/>
    </row>
    <row r="2" spans="1:12" s="24" customFormat="1" ht="32.25" customHeight="1">
      <c r="A2" s="19" t="s">
        <v>6</v>
      </c>
      <c r="B2" s="18"/>
      <c r="C2" s="61"/>
      <c r="D2" s="61"/>
      <c r="E2" s="18"/>
      <c r="F2" s="18"/>
      <c r="G2" s="18"/>
      <c r="H2" s="18"/>
      <c r="I2" s="18"/>
      <c r="J2" s="18"/>
      <c r="K2" s="18"/>
      <c r="L2" s="18"/>
    </row>
    <row r="3" spans="1:12" s="24" customFormat="1" ht="19.5" customHeight="1">
      <c r="A3" s="21" t="s">
        <v>60</v>
      </c>
      <c r="B3" s="18"/>
      <c r="C3" s="61"/>
      <c r="D3" s="61"/>
      <c r="E3" s="18"/>
      <c r="F3" s="18"/>
      <c r="G3" s="18"/>
      <c r="H3" s="18"/>
      <c r="I3" s="18"/>
      <c r="J3" s="18"/>
      <c r="K3" s="18"/>
      <c r="L3" s="18"/>
    </row>
    <row r="4" spans="1:12" s="24" customFormat="1" ht="27" customHeight="1">
      <c r="A4" s="19" t="s">
        <v>11</v>
      </c>
      <c r="B4" s="168">
        <v>82</v>
      </c>
      <c r="C4" s="168"/>
      <c r="D4" s="168"/>
      <c r="E4" s="3"/>
      <c r="F4" s="3"/>
      <c r="G4" s="19" t="s">
        <v>12</v>
      </c>
      <c r="H4" s="20" t="s">
        <v>18</v>
      </c>
      <c r="I4" s="3"/>
      <c r="J4" s="3"/>
      <c r="K4" s="3"/>
      <c r="L4" s="3"/>
    </row>
    <row r="5" spans="1:12" s="24" customFormat="1" ht="27" customHeight="1">
      <c r="A5" s="19" t="s">
        <v>14</v>
      </c>
      <c r="B5" s="168">
        <f>IF(Instructions!B11="","",Instructions!B11)</f>
        <v>55910</v>
      </c>
      <c r="C5" s="168"/>
      <c r="D5" s="168"/>
      <c r="E5" s="3"/>
      <c r="F5" s="3"/>
      <c r="G5" s="1" t="s">
        <v>16</v>
      </c>
      <c r="H5" s="20" t="s">
        <v>25</v>
      </c>
      <c r="I5" s="3"/>
      <c r="J5" s="3"/>
      <c r="K5" s="3"/>
      <c r="L5" s="3"/>
    </row>
    <row r="6" spans="1:12" s="24" customFormat="1" ht="27" customHeight="1">
      <c r="A6" s="4" t="s">
        <v>15</v>
      </c>
      <c r="B6" s="168" t="str">
        <f>IF(Instructions!B12="","",Instructions!B12)</f>
        <v>Miguel Montoya</v>
      </c>
      <c r="C6" s="168"/>
      <c r="D6" s="168"/>
      <c r="E6" s="168"/>
      <c r="F6" s="168"/>
      <c r="G6" s="1" t="s">
        <v>17</v>
      </c>
      <c r="H6" s="23" t="str">
        <f>IF(Instructions!B13="","",Instructions!B13)</f>
        <v/>
      </c>
      <c r="I6" s="3"/>
      <c r="J6" s="3"/>
      <c r="K6" s="3"/>
      <c r="L6" s="3"/>
    </row>
    <row r="7" spans="1:12" s="24" customFormat="1" ht="27" customHeight="1">
      <c r="A7" s="26" t="s">
        <v>61</v>
      </c>
      <c r="B7" s="3"/>
      <c r="C7" s="62"/>
      <c r="D7" s="62"/>
      <c r="E7" s="3"/>
      <c r="F7" s="3"/>
      <c r="G7" s="1" t="s">
        <v>13</v>
      </c>
      <c r="H7" s="20" t="s">
        <v>21</v>
      </c>
      <c r="I7" s="3"/>
      <c r="J7" s="3"/>
      <c r="K7" s="3"/>
      <c r="L7" s="3"/>
    </row>
    <row r="8" spans="1:12" ht="27" customHeight="1">
      <c r="A8" s="167" t="s">
        <v>5</v>
      </c>
      <c r="B8" s="167"/>
      <c r="C8" s="167" t="s">
        <v>4</v>
      </c>
      <c r="D8" s="167"/>
      <c r="E8" s="166" t="s">
        <v>3</v>
      </c>
      <c r="F8" s="166"/>
      <c r="G8" s="48" t="s">
        <v>2</v>
      </c>
      <c r="H8" s="167" t="s">
        <v>1</v>
      </c>
      <c r="I8" s="167"/>
      <c r="J8" s="166" t="s">
        <v>0</v>
      </c>
      <c r="K8" s="166"/>
      <c r="L8" s="166"/>
    </row>
    <row r="9" spans="1:12" ht="27" customHeight="1">
      <c r="A9" s="40"/>
      <c r="B9" s="41"/>
      <c r="C9" s="56"/>
      <c r="D9" s="60"/>
      <c r="E9" s="42"/>
      <c r="F9" s="43"/>
      <c r="G9" s="8"/>
      <c r="H9" s="9"/>
      <c r="I9" s="10"/>
      <c r="J9" s="9"/>
      <c r="K9" s="11"/>
      <c r="L9" s="10"/>
    </row>
    <row r="10" spans="1:12" ht="27" customHeight="1">
      <c r="A10" s="55"/>
      <c r="B10" s="39"/>
      <c r="C10" s="58"/>
      <c r="D10" s="59"/>
      <c r="E10" s="49"/>
      <c r="F10" s="50"/>
      <c r="G10" s="14"/>
      <c r="H10" s="15"/>
      <c r="I10" s="16"/>
      <c r="J10" s="15"/>
      <c r="K10" s="17"/>
      <c r="L10" s="16"/>
    </row>
    <row r="11" spans="1:12" ht="27" customHeight="1">
      <c r="A11" s="40"/>
      <c r="B11" s="41"/>
      <c r="C11" s="56"/>
      <c r="D11" s="60"/>
      <c r="E11" s="42"/>
      <c r="F11" s="43"/>
      <c r="G11" s="8"/>
      <c r="H11" s="9"/>
      <c r="I11" s="10"/>
      <c r="J11" s="9"/>
      <c r="K11" s="11"/>
      <c r="L11" s="10"/>
    </row>
    <row r="12" spans="1:12" ht="27" customHeight="1">
      <c r="A12" s="55"/>
      <c r="B12" s="39"/>
      <c r="C12" s="58"/>
      <c r="D12" s="59"/>
      <c r="E12" s="49"/>
      <c r="F12" s="50"/>
      <c r="G12" s="14"/>
      <c r="H12" s="15"/>
      <c r="I12" s="16"/>
      <c r="J12" s="15"/>
      <c r="K12" s="17"/>
      <c r="L12" s="16"/>
    </row>
    <row r="13" spans="1:12" ht="27" customHeight="1">
      <c r="A13" s="40"/>
      <c r="B13" s="41"/>
      <c r="C13" s="56"/>
      <c r="D13" s="60"/>
      <c r="E13" s="42"/>
      <c r="F13" s="43"/>
      <c r="G13" s="8"/>
      <c r="H13" s="9"/>
      <c r="I13" s="10"/>
      <c r="J13" s="9"/>
      <c r="K13" s="11"/>
      <c r="L13" s="10"/>
    </row>
    <row r="14" spans="1:12" ht="27" customHeight="1">
      <c r="A14" s="55"/>
      <c r="B14" s="39"/>
      <c r="C14" s="58"/>
      <c r="D14" s="59"/>
      <c r="E14" s="49"/>
      <c r="F14" s="50"/>
      <c r="G14" s="14"/>
      <c r="H14" s="15"/>
      <c r="I14" s="16"/>
      <c r="J14" s="15"/>
      <c r="K14" s="17"/>
      <c r="L14" s="16"/>
    </row>
    <row r="15" spans="1:12" ht="27" customHeight="1">
      <c r="A15" s="40"/>
      <c r="B15" s="41"/>
      <c r="C15" s="56"/>
      <c r="D15" s="60"/>
      <c r="E15" s="42"/>
      <c r="F15" s="43"/>
      <c r="G15" s="8"/>
      <c r="H15" s="9"/>
      <c r="I15" s="10"/>
      <c r="J15" s="9"/>
      <c r="K15" s="11"/>
      <c r="L15" s="10"/>
    </row>
    <row r="16" spans="1:12" ht="27" customHeight="1">
      <c r="A16" s="55"/>
      <c r="B16" s="39"/>
      <c r="C16" s="58"/>
      <c r="D16" s="59"/>
      <c r="E16" s="49"/>
      <c r="F16" s="50"/>
      <c r="G16" s="14"/>
      <c r="H16" s="15"/>
      <c r="I16" s="16"/>
      <c r="J16" s="15"/>
      <c r="K16" s="17"/>
      <c r="L16" s="16"/>
    </row>
    <row r="17" spans="1:12" ht="27" customHeight="1">
      <c r="A17" s="40"/>
      <c r="B17" s="41"/>
      <c r="C17" s="56"/>
      <c r="D17" s="60"/>
      <c r="E17" s="42"/>
      <c r="F17" s="43"/>
      <c r="G17" s="8"/>
      <c r="H17" s="9"/>
      <c r="I17" s="10"/>
      <c r="J17" s="9"/>
      <c r="K17" s="11"/>
      <c r="L17" s="10"/>
    </row>
    <row r="18" spans="1:12" ht="27" customHeight="1">
      <c r="A18" s="55"/>
      <c r="B18" s="39"/>
      <c r="C18" s="58"/>
      <c r="D18" s="59"/>
      <c r="E18" s="49"/>
      <c r="F18" s="50"/>
      <c r="G18" s="14"/>
      <c r="H18" s="15"/>
      <c r="I18" s="16"/>
      <c r="J18" s="15"/>
      <c r="K18" s="17"/>
      <c r="L18" s="16"/>
    </row>
    <row r="19" spans="1:12" ht="27" customHeight="1">
      <c r="A19" s="40"/>
      <c r="B19" s="41"/>
      <c r="C19" s="56"/>
      <c r="D19" s="60"/>
      <c r="E19" s="42"/>
      <c r="F19" s="43"/>
      <c r="G19" s="8"/>
      <c r="H19" s="9"/>
      <c r="I19" s="10"/>
      <c r="J19" s="9"/>
      <c r="K19" s="11"/>
      <c r="L19" s="10"/>
    </row>
    <row r="20" spans="1:12" ht="27" customHeight="1">
      <c r="A20" s="55"/>
      <c r="B20" s="39"/>
      <c r="C20" s="58"/>
      <c r="D20" s="59"/>
      <c r="E20" s="49"/>
      <c r="F20" s="50"/>
      <c r="G20" s="14"/>
      <c r="H20" s="15"/>
      <c r="I20" s="16"/>
      <c r="J20" s="15"/>
      <c r="K20" s="17"/>
      <c r="L20" s="16"/>
    </row>
    <row r="21" spans="1:12" ht="27" customHeight="1">
      <c r="A21" s="40"/>
      <c r="B21" s="41"/>
      <c r="C21" s="56"/>
      <c r="D21" s="60"/>
      <c r="E21" s="42"/>
      <c r="F21" s="43"/>
      <c r="G21" s="8"/>
      <c r="H21" s="9"/>
      <c r="I21" s="10"/>
      <c r="J21" s="9"/>
      <c r="K21" s="11"/>
      <c r="L21" s="10"/>
    </row>
    <row r="22" spans="1:12" ht="27" customHeight="1">
      <c r="A22" s="55"/>
      <c r="B22" s="39"/>
      <c r="C22" s="58"/>
      <c r="D22" s="59"/>
      <c r="E22" s="49"/>
      <c r="F22" s="50"/>
      <c r="G22" s="14"/>
      <c r="H22" s="15"/>
      <c r="I22" s="16"/>
      <c r="J22" s="15"/>
      <c r="K22" s="17"/>
      <c r="L22" s="16"/>
    </row>
    <row r="23" spans="1:12" ht="27" customHeight="1">
      <c r="A23" s="40"/>
      <c r="B23" s="41"/>
      <c r="C23" s="56"/>
      <c r="D23" s="60"/>
      <c r="E23" s="42"/>
      <c r="F23" s="43"/>
      <c r="G23" s="8"/>
      <c r="H23" s="9"/>
      <c r="I23" s="10"/>
      <c r="J23" s="9"/>
      <c r="K23" s="11"/>
      <c r="L23" s="10"/>
    </row>
    <row r="24" spans="1:12" ht="27" customHeight="1">
      <c r="A24" s="55"/>
      <c r="B24" s="39"/>
      <c r="C24" s="58"/>
      <c r="D24" s="59"/>
      <c r="E24" s="49"/>
      <c r="F24" s="50"/>
      <c r="G24" s="14"/>
      <c r="H24" s="15"/>
      <c r="I24" s="16"/>
      <c r="J24" s="15"/>
      <c r="K24" s="17"/>
      <c r="L24" s="16"/>
    </row>
    <row r="25" spans="1:12" ht="27" customHeight="1">
      <c r="A25" s="40"/>
      <c r="B25" s="41"/>
      <c r="C25" s="56"/>
      <c r="D25" s="60"/>
      <c r="E25" s="42"/>
      <c r="F25" s="43"/>
      <c r="G25" s="8"/>
      <c r="H25" s="9"/>
      <c r="I25" s="10"/>
      <c r="J25" s="9"/>
      <c r="K25" s="11"/>
      <c r="L25" s="10"/>
    </row>
    <row r="26" spans="1:12" ht="27" customHeight="1">
      <c r="A26" s="55"/>
      <c r="B26" s="39"/>
      <c r="C26" s="58"/>
      <c r="D26" s="59"/>
      <c r="E26" s="49"/>
      <c r="F26" s="50"/>
      <c r="G26" s="14"/>
      <c r="H26" s="15"/>
      <c r="I26" s="16"/>
      <c r="J26" s="15"/>
      <c r="K26" s="17"/>
      <c r="L26" s="16"/>
    </row>
    <row r="27" spans="1:12" ht="27" customHeight="1">
      <c r="A27" s="40"/>
      <c r="B27" s="41"/>
      <c r="C27" s="56"/>
      <c r="D27" s="60"/>
      <c r="E27" s="42"/>
      <c r="F27" s="43"/>
      <c r="G27" s="8"/>
      <c r="H27" s="9"/>
      <c r="I27" s="10"/>
      <c r="J27" s="9"/>
      <c r="K27" s="11"/>
      <c r="L27" s="10"/>
    </row>
    <row r="28" spans="1:12" ht="27" customHeight="1">
      <c r="A28" s="55"/>
      <c r="B28" s="39"/>
      <c r="C28" s="58"/>
      <c r="D28" s="59"/>
      <c r="E28" s="49"/>
      <c r="F28" s="50"/>
      <c r="G28" s="14"/>
      <c r="H28" s="15"/>
      <c r="I28" s="16"/>
      <c r="J28" s="15"/>
      <c r="K28" s="17"/>
      <c r="L28" s="16"/>
    </row>
    <row r="29" spans="1:12" ht="27" customHeight="1">
      <c r="C29"/>
      <c r="D29"/>
    </row>
    <row r="30" spans="1:12" ht="27" customHeight="1">
      <c r="C30"/>
      <c r="D30"/>
    </row>
    <row r="31" spans="1:12" ht="27" customHeight="1">
      <c r="C31"/>
      <c r="D31"/>
    </row>
    <row r="32" spans="1:12" ht="27" customHeight="1">
      <c r="C32"/>
      <c r="D32"/>
    </row>
    <row r="33" spans="3:4" ht="27" customHeight="1">
      <c r="C33"/>
      <c r="D33"/>
    </row>
    <row r="34" spans="3:4" ht="27" customHeight="1">
      <c r="C34"/>
      <c r="D34"/>
    </row>
  </sheetData>
  <mergeCells count="9">
    <mergeCell ref="H8:I8"/>
    <mergeCell ref="J8:L8"/>
    <mergeCell ref="C1:G1"/>
    <mergeCell ref="B4:D4"/>
    <mergeCell ref="B5:D5"/>
    <mergeCell ref="B6:F6"/>
    <mergeCell ref="A8:B8"/>
    <mergeCell ref="C8:D8"/>
    <mergeCell ref="E8:F8"/>
  </mergeCells>
  <pageMargins left="0.75" right="0.1" top="0.25" bottom="0.4" header="0" footer="0"/>
  <pageSetup orientation="portrait" r:id="rId1"/>
  <headerFooter>
    <oddHeader>&amp;RPage &amp;P of &amp;N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4"/>
  <dimension ref="A1:L34"/>
  <sheetViews>
    <sheetView showGridLines="0" zoomScaleNormal="100" workbookViewId="0"/>
  </sheetViews>
  <sheetFormatPr defaultColWidth="9.140625" defaultRowHeight="27" customHeight="1"/>
  <cols>
    <col min="1" max="1" width="22.28515625" customWidth="1"/>
    <col min="2" max="2" width="2.7109375" customWidth="1"/>
    <col min="3" max="3" width="4.140625" style="63" customWidth="1"/>
    <col min="4" max="4" width="8.140625" style="63" customWidth="1"/>
    <col min="5" max="5" width="11.140625" customWidth="1"/>
    <col min="6" max="6" width="1" customWidth="1"/>
    <col min="7" max="7" width="13.42578125" customWidth="1"/>
    <col min="8" max="8" width="25" customWidth="1"/>
    <col min="9" max="9" width="1" customWidth="1"/>
    <col min="10" max="10" width="1.85546875" customWidth="1"/>
    <col min="11" max="11" width="6" customWidth="1"/>
    <col min="12" max="12" width="1.7109375" customWidth="1"/>
    <col min="13" max="16384" width="9.140625" style="25"/>
  </cols>
  <sheetData>
    <row r="1" spans="1:12" s="24" customFormat="1" ht="32.25" customHeight="1">
      <c r="A1" s="19" t="s">
        <v>22</v>
      </c>
      <c r="B1" s="3"/>
      <c r="C1" s="169" t="str">
        <f>Instructions!B10</f>
        <v>Jemez 2021-2022</v>
      </c>
      <c r="D1" s="169"/>
      <c r="E1" s="169"/>
      <c r="F1" s="169"/>
      <c r="G1" s="169"/>
      <c r="H1" s="19" t="s">
        <v>63</v>
      </c>
      <c r="I1" s="3"/>
      <c r="J1" s="3"/>
      <c r="K1" s="3"/>
      <c r="L1" s="3"/>
    </row>
    <row r="2" spans="1:12" s="24" customFormat="1" ht="32.25" customHeight="1">
      <c r="A2" s="19" t="s">
        <v>6</v>
      </c>
      <c r="B2" s="18"/>
      <c r="C2" s="61"/>
      <c r="D2" s="61"/>
      <c r="E2" s="18"/>
      <c r="F2" s="18"/>
      <c r="G2" s="18"/>
      <c r="H2" s="18"/>
      <c r="I2" s="18"/>
      <c r="J2" s="18"/>
      <c r="K2" s="18"/>
      <c r="L2" s="18"/>
    </row>
    <row r="3" spans="1:12" s="24" customFormat="1" ht="19.5" customHeight="1">
      <c r="A3" s="21" t="s">
        <v>60</v>
      </c>
      <c r="B3" s="18"/>
      <c r="C3" s="61"/>
      <c r="D3" s="61"/>
      <c r="E3" s="18"/>
      <c r="F3" s="18"/>
      <c r="G3" s="18"/>
      <c r="H3" s="18"/>
      <c r="I3" s="18"/>
      <c r="J3" s="18"/>
      <c r="K3" s="18"/>
      <c r="L3" s="18"/>
    </row>
    <row r="4" spans="1:12" s="24" customFormat="1" ht="27" customHeight="1">
      <c r="A4" s="19" t="s">
        <v>11</v>
      </c>
      <c r="B4" s="168">
        <v>82</v>
      </c>
      <c r="C4" s="168"/>
      <c r="D4" s="168"/>
      <c r="E4" s="3"/>
      <c r="F4" s="3"/>
      <c r="G4" s="19" t="s">
        <v>12</v>
      </c>
      <c r="H4" s="20" t="s">
        <v>18</v>
      </c>
      <c r="I4" s="3"/>
      <c r="J4" s="3"/>
      <c r="K4" s="3"/>
      <c r="L4" s="3"/>
    </row>
    <row r="5" spans="1:12" s="24" customFormat="1" ht="27" customHeight="1">
      <c r="A5" s="19" t="s">
        <v>14</v>
      </c>
      <c r="B5" s="168">
        <f>IF(Instructions!B11="","",Instructions!B11)</f>
        <v>55910</v>
      </c>
      <c r="C5" s="168"/>
      <c r="D5" s="168"/>
      <c r="E5" s="3"/>
      <c r="F5" s="3"/>
      <c r="G5" s="1" t="s">
        <v>16</v>
      </c>
      <c r="H5" s="20" t="s">
        <v>25</v>
      </c>
      <c r="I5" s="3"/>
      <c r="J5" s="3"/>
      <c r="K5" s="3"/>
      <c r="L5" s="3"/>
    </row>
    <row r="6" spans="1:12" s="24" customFormat="1" ht="27" customHeight="1">
      <c r="A6" s="4" t="s">
        <v>15</v>
      </c>
      <c r="B6" s="168" t="str">
        <f>IF(Instructions!B12="","",Instructions!B12)</f>
        <v>Miguel Montoya</v>
      </c>
      <c r="C6" s="168"/>
      <c r="D6" s="168"/>
      <c r="E6" s="168"/>
      <c r="F6" s="168"/>
      <c r="G6" s="1" t="s">
        <v>17</v>
      </c>
      <c r="H6" s="23" t="str">
        <f>IF(Instructions!B13="","",Instructions!B13)</f>
        <v/>
      </c>
      <c r="I6" s="3"/>
      <c r="J6" s="3"/>
      <c r="K6" s="3"/>
      <c r="L6" s="3"/>
    </row>
    <row r="7" spans="1:12" s="24" customFormat="1" ht="27" customHeight="1">
      <c r="A7" s="26" t="s">
        <v>61</v>
      </c>
      <c r="B7" s="3"/>
      <c r="C7" s="62"/>
      <c r="D7" s="62"/>
      <c r="E7" s="3"/>
      <c r="F7" s="3"/>
      <c r="G7" s="1" t="s">
        <v>13</v>
      </c>
      <c r="H7" s="20" t="s">
        <v>21</v>
      </c>
      <c r="I7" s="3"/>
      <c r="J7" s="3"/>
      <c r="K7" s="3"/>
      <c r="L7" s="3"/>
    </row>
    <row r="8" spans="1:12" ht="27" customHeight="1">
      <c r="A8" s="167" t="s">
        <v>5</v>
      </c>
      <c r="B8" s="167"/>
      <c r="C8" s="167" t="s">
        <v>4</v>
      </c>
      <c r="D8" s="167"/>
      <c r="E8" s="166" t="s">
        <v>3</v>
      </c>
      <c r="F8" s="166"/>
      <c r="G8" s="48" t="s">
        <v>2</v>
      </c>
      <c r="H8" s="167" t="s">
        <v>1</v>
      </c>
      <c r="I8" s="167"/>
      <c r="J8" s="166" t="s">
        <v>0</v>
      </c>
      <c r="K8" s="166"/>
      <c r="L8" s="166"/>
    </row>
    <row r="9" spans="1:12" ht="27" customHeight="1">
      <c r="A9" s="40"/>
      <c r="B9" s="41"/>
      <c r="C9" s="56"/>
      <c r="D9" s="60"/>
      <c r="E9" s="42"/>
      <c r="F9" s="43"/>
      <c r="G9" s="8"/>
      <c r="H9" s="9"/>
      <c r="I9" s="10"/>
      <c r="J9" s="9"/>
      <c r="K9" s="11"/>
      <c r="L9" s="10"/>
    </row>
    <row r="10" spans="1:12" ht="27" customHeight="1">
      <c r="A10" s="55"/>
      <c r="B10" s="39"/>
      <c r="C10" s="58"/>
      <c r="D10" s="59"/>
      <c r="E10" s="49"/>
      <c r="F10" s="50"/>
      <c r="G10" s="14"/>
      <c r="H10" s="15"/>
      <c r="I10" s="16"/>
      <c r="J10" s="15"/>
      <c r="K10" s="17"/>
      <c r="L10" s="16"/>
    </row>
    <row r="11" spans="1:12" ht="27" customHeight="1">
      <c r="A11" s="40"/>
      <c r="B11" s="41"/>
      <c r="C11" s="56"/>
      <c r="D11" s="60"/>
      <c r="E11" s="42"/>
      <c r="F11" s="43"/>
      <c r="G11" s="8"/>
      <c r="H11" s="9"/>
      <c r="I11" s="10"/>
      <c r="J11" s="9"/>
      <c r="K11" s="11"/>
      <c r="L11" s="10"/>
    </row>
    <row r="12" spans="1:12" ht="27" customHeight="1">
      <c r="A12" s="55"/>
      <c r="B12" s="39"/>
      <c r="C12" s="58"/>
      <c r="D12" s="59"/>
      <c r="E12" s="49"/>
      <c r="F12" s="50"/>
      <c r="G12" s="14"/>
      <c r="H12" s="15"/>
      <c r="I12" s="16"/>
      <c r="J12" s="15"/>
      <c r="K12" s="17"/>
      <c r="L12" s="16"/>
    </row>
    <row r="13" spans="1:12" ht="27" customHeight="1">
      <c r="A13" s="40"/>
      <c r="B13" s="41"/>
      <c r="C13" s="56"/>
      <c r="D13" s="60"/>
      <c r="E13" s="42"/>
      <c r="F13" s="43"/>
      <c r="G13" s="8"/>
      <c r="H13" s="9"/>
      <c r="I13" s="10"/>
      <c r="J13" s="9"/>
      <c r="K13" s="11"/>
      <c r="L13" s="10"/>
    </row>
    <row r="14" spans="1:12" ht="27" customHeight="1">
      <c r="A14" s="55"/>
      <c r="B14" s="39"/>
      <c r="C14" s="58"/>
      <c r="D14" s="59"/>
      <c r="E14" s="49"/>
      <c r="F14" s="50"/>
      <c r="G14" s="14"/>
      <c r="H14" s="15"/>
      <c r="I14" s="16"/>
      <c r="J14" s="15"/>
      <c r="K14" s="17"/>
      <c r="L14" s="16"/>
    </row>
    <row r="15" spans="1:12" ht="27" customHeight="1">
      <c r="A15" s="40"/>
      <c r="B15" s="41"/>
      <c r="C15" s="56"/>
      <c r="D15" s="60"/>
      <c r="E15" s="42"/>
      <c r="F15" s="43"/>
      <c r="G15" s="8"/>
      <c r="H15" s="9"/>
      <c r="I15" s="10"/>
      <c r="J15" s="9"/>
      <c r="K15" s="11"/>
      <c r="L15" s="10"/>
    </row>
    <row r="16" spans="1:12" ht="27" customHeight="1">
      <c r="A16" s="55"/>
      <c r="B16" s="39"/>
      <c r="C16" s="58"/>
      <c r="D16" s="59"/>
      <c r="E16" s="49"/>
      <c r="F16" s="50"/>
      <c r="G16" s="14"/>
      <c r="H16" s="15"/>
      <c r="I16" s="16"/>
      <c r="J16" s="15"/>
      <c r="K16" s="17"/>
      <c r="L16" s="16"/>
    </row>
    <row r="17" spans="1:12" ht="27" customHeight="1">
      <c r="A17" s="40"/>
      <c r="B17" s="41"/>
      <c r="C17" s="56"/>
      <c r="D17" s="60"/>
      <c r="E17" s="42"/>
      <c r="F17" s="43"/>
      <c r="G17" s="8"/>
      <c r="H17" s="9"/>
      <c r="I17" s="10"/>
      <c r="J17" s="9"/>
      <c r="K17" s="11"/>
      <c r="L17" s="10"/>
    </row>
    <row r="18" spans="1:12" ht="27" customHeight="1">
      <c r="A18" s="55"/>
      <c r="B18" s="39"/>
      <c r="C18" s="58"/>
      <c r="D18" s="59"/>
      <c r="E18" s="49"/>
      <c r="F18" s="50"/>
      <c r="G18" s="14"/>
      <c r="H18" s="15"/>
      <c r="I18" s="16"/>
      <c r="J18" s="15"/>
      <c r="K18" s="17"/>
      <c r="L18" s="16"/>
    </row>
    <row r="19" spans="1:12" ht="27" customHeight="1">
      <c r="A19" s="40"/>
      <c r="B19" s="41"/>
      <c r="C19" s="56"/>
      <c r="D19" s="60"/>
      <c r="E19" s="42"/>
      <c r="F19" s="43"/>
      <c r="G19" s="8"/>
      <c r="H19" s="9"/>
      <c r="I19" s="10"/>
      <c r="J19" s="9"/>
      <c r="K19" s="11"/>
      <c r="L19" s="10"/>
    </row>
    <row r="20" spans="1:12" ht="27" customHeight="1">
      <c r="A20" s="55"/>
      <c r="B20" s="39"/>
      <c r="C20" s="58"/>
      <c r="D20" s="59"/>
      <c r="E20" s="49"/>
      <c r="F20" s="50"/>
      <c r="G20" s="14"/>
      <c r="H20" s="15"/>
      <c r="I20" s="16"/>
      <c r="J20" s="15"/>
      <c r="K20" s="17"/>
      <c r="L20" s="16"/>
    </row>
    <row r="21" spans="1:12" ht="27" customHeight="1">
      <c r="A21" s="40"/>
      <c r="B21" s="41"/>
      <c r="C21" s="56"/>
      <c r="D21" s="60"/>
      <c r="E21" s="42"/>
      <c r="F21" s="43"/>
      <c r="G21" s="8"/>
      <c r="H21" s="9"/>
      <c r="I21" s="10"/>
      <c r="J21" s="9"/>
      <c r="K21" s="11"/>
      <c r="L21" s="10"/>
    </row>
    <row r="22" spans="1:12" ht="27" customHeight="1">
      <c r="A22" s="55"/>
      <c r="B22" s="39"/>
      <c r="C22" s="58"/>
      <c r="D22" s="59"/>
      <c r="E22" s="49"/>
      <c r="F22" s="50"/>
      <c r="G22" s="14"/>
      <c r="H22" s="15"/>
      <c r="I22" s="16"/>
      <c r="J22" s="15"/>
      <c r="K22" s="17"/>
      <c r="L22" s="16"/>
    </row>
    <row r="23" spans="1:12" ht="27" customHeight="1">
      <c r="A23" s="40"/>
      <c r="B23" s="41"/>
      <c r="C23" s="56"/>
      <c r="D23" s="60"/>
      <c r="E23" s="42"/>
      <c r="F23" s="43"/>
      <c r="G23" s="8"/>
      <c r="H23" s="9"/>
      <c r="I23" s="10"/>
      <c r="J23" s="9"/>
      <c r="K23" s="11"/>
      <c r="L23" s="10"/>
    </row>
    <row r="24" spans="1:12" ht="27" customHeight="1">
      <c r="A24" s="55"/>
      <c r="B24" s="39"/>
      <c r="C24" s="58"/>
      <c r="D24" s="59"/>
      <c r="E24" s="49"/>
      <c r="F24" s="50"/>
      <c r="G24" s="14"/>
      <c r="H24" s="15"/>
      <c r="I24" s="16"/>
      <c r="J24" s="15"/>
      <c r="K24" s="17"/>
      <c r="L24" s="16"/>
    </row>
    <row r="25" spans="1:12" ht="27" customHeight="1">
      <c r="A25" s="40"/>
      <c r="B25" s="41"/>
      <c r="C25" s="56"/>
      <c r="D25" s="60"/>
      <c r="E25" s="42"/>
      <c r="F25" s="43"/>
      <c r="G25" s="8"/>
      <c r="H25" s="9"/>
      <c r="I25" s="10"/>
      <c r="J25" s="9"/>
      <c r="K25" s="11"/>
      <c r="L25" s="10"/>
    </row>
    <row r="26" spans="1:12" ht="27" customHeight="1">
      <c r="A26" s="55"/>
      <c r="B26" s="39"/>
      <c r="C26" s="58"/>
      <c r="D26" s="59"/>
      <c r="E26" s="49"/>
      <c r="F26" s="50"/>
      <c r="G26" s="14"/>
      <c r="H26" s="15"/>
      <c r="I26" s="16"/>
      <c r="J26" s="15"/>
      <c r="K26" s="17"/>
      <c r="L26" s="16"/>
    </row>
    <row r="27" spans="1:12" ht="27" customHeight="1">
      <c r="A27" s="40"/>
      <c r="B27" s="41"/>
      <c r="C27" s="56"/>
      <c r="D27" s="60"/>
      <c r="E27" s="42"/>
      <c r="F27" s="43"/>
      <c r="G27" s="8"/>
      <c r="H27" s="9"/>
      <c r="I27" s="10"/>
      <c r="J27" s="9"/>
      <c r="K27" s="11"/>
      <c r="L27" s="10"/>
    </row>
    <row r="28" spans="1:12" ht="27" customHeight="1">
      <c r="A28" s="55"/>
      <c r="B28" s="39"/>
      <c r="C28" s="58"/>
      <c r="D28" s="59"/>
      <c r="E28" s="49"/>
      <c r="F28" s="50"/>
      <c r="G28" s="14"/>
      <c r="H28" s="15"/>
      <c r="I28" s="16"/>
      <c r="J28" s="15"/>
      <c r="K28" s="17"/>
      <c r="L28" s="16"/>
    </row>
    <row r="29" spans="1:12" ht="27" customHeight="1">
      <c r="C29"/>
      <c r="D29"/>
    </row>
    <row r="30" spans="1:12" ht="27" customHeight="1">
      <c r="C30"/>
      <c r="D30"/>
    </row>
    <row r="31" spans="1:12" ht="27" customHeight="1">
      <c r="C31"/>
      <c r="D31"/>
    </row>
    <row r="32" spans="1:12" ht="27" customHeight="1">
      <c r="C32"/>
      <c r="D32"/>
    </row>
    <row r="33" spans="3:4" ht="27" customHeight="1">
      <c r="C33"/>
      <c r="D33"/>
    </row>
    <row r="34" spans="3:4" ht="27" customHeight="1">
      <c r="C34"/>
      <c r="D34"/>
    </row>
  </sheetData>
  <mergeCells count="9">
    <mergeCell ref="H8:I8"/>
    <mergeCell ref="J8:L8"/>
    <mergeCell ref="C1:G1"/>
    <mergeCell ref="B4:D4"/>
    <mergeCell ref="B5:D5"/>
    <mergeCell ref="B6:F6"/>
    <mergeCell ref="A8:B8"/>
    <mergeCell ref="C8:D8"/>
    <mergeCell ref="E8:F8"/>
  </mergeCells>
  <pageMargins left="0.75" right="0.1" top="0.25" bottom="0.4" header="0" footer="0"/>
  <pageSetup orientation="portrait" r:id="rId1"/>
  <headerFooter>
    <oddHeader>&amp;RPage &amp;P of &amp;N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5"/>
  <dimension ref="A1:L34"/>
  <sheetViews>
    <sheetView showGridLines="0" zoomScaleNormal="100" workbookViewId="0"/>
  </sheetViews>
  <sheetFormatPr defaultColWidth="9.140625" defaultRowHeight="27" customHeight="1"/>
  <cols>
    <col min="1" max="1" width="22.28515625" customWidth="1"/>
    <col min="2" max="2" width="2.7109375" customWidth="1"/>
    <col min="3" max="3" width="4.140625" style="63" customWidth="1"/>
    <col min="4" max="4" width="8.140625" style="63" customWidth="1"/>
    <col min="5" max="5" width="11.140625" customWidth="1"/>
    <col min="6" max="6" width="1" customWidth="1"/>
    <col min="7" max="7" width="13.42578125" customWidth="1"/>
    <col min="8" max="8" width="25" customWidth="1"/>
    <col min="9" max="9" width="1" customWidth="1"/>
    <col min="10" max="10" width="1.85546875" customWidth="1"/>
    <col min="11" max="11" width="6" customWidth="1"/>
    <col min="12" max="12" width="1.7109375" customWidth="1"/>
    <col min="13" max="16384" width="9.140625" style="25"/>
  </cols>
  <sheetData>
    <row r="1" spans="1:12" s="24" customFormat="1" ht="32.25" customHeight="1">
      <c r="A1" s="19" t="s">
        <v>22</v>
      </c>
      <c r="B1" s="3"/>
      <c r="C1" s="169" t="str">
        <f>Instructions!B10</f>
        <v>Jemez 2021-2022</v>
      </c>
      <c r="D1" s="169"/>
      <c r="E1" s="169"/>
      <c r="F1" s="169"/>
      <c r="G1" s="169"/>
      <c r="H1" s="19" t="s">
        <v>63</v>
      </c>
      <c r="I1" s="3"/>
      <c r="J1" s="3"/>
      <c r="K1" s="3"/>
      <c r="L1" s="3"/>
    </row>
    <row r="2" spans="1:12" s="24" customFormat="1" ht="32.25" customHeight="1">
      <c r="A2" s="19" t="s">
        <v>6</v>
      </c>
      <c r="B2" s="18"/>
      <c r="C2" s="61"/>
      <c r="D2" s="61"/>
      <c r="E2" s="18"/>
      <c r="F2" s="18"/>
      <c r="G2" s="18"/>
      <c r="H2" s="18"/>
      <c r="I2" s="18"/>
      <c r="J2" s="18"/>
      <c r="K2" s="18"/>
      <c r="L2" s="18"/>
    </row>
    <row r="3" spans="1:12" s="24" customFormat="1" ht="19.5" customHeight="1">
      <c r="A3" s="21" t="s">
        <v>60</v>
      </c>
      <c r="B3" s="18"/>
      <c r="C3" s="61"/>
      <c r="D3" s="61"/>
      <c r="E3" s="18"/>
      <c r="F3" s="18"/>
      <c r="G3" s="18"/>
      <c r="H3" s="18"/>
      <c r="I3" s="18"/>
      <c r="J3" s="18"/>
      <c r="K3" s="18"/>
      <c r="L3" s="18"/>
    </row>
    <row r="4" spans="1:12" s="24" customFormat="1" ht="27" customHeight="1">
      <c r="A4" s="19" t="s">
        <v>11</v>
      </c>
      <c r="B4" s="168">
        <v>82</v>
      </c>
      <c r="C4" s="168"/>
      <c r="D4" s="168"/>
      <c r="E4" s="3"/>
      <c r="F4" s="3"/>
      <c r="G4" s="19" t="s">
        <v>12</v>
      </c>
      <c r="H4" s="20" t="s">
        <v>18</v>
      </c>
      <c r="I4" s="3"/>
      <c r="J4" s="3"/>
      <c r="K4" s="3"/>
      <c r="L4" s="3"/>
    </row>
    <row r="5" spans="1:12" s="24" customFormat="1" ht="27" customHeight="1">
      <c r="A5" s="19" t="s">
        <v>14</v>
      </c>
      <c r="B5" s="168">
        <f>IF(Instructions!B11="","",Instructions!B11)</f>
        <v>55910</v>
      </c>
      <c r="C5" s="168"/>
      <c r="D5" s="168"/>
      <c r="E5" s="3"/>
      <c r="F5" s="3"/>
      <c r="G5" s="1" t="s">
        <v>16</v>
      </c>
      <c r="H5" s="20" t="s">
        <v>25</v>
      </c>
      <c r="I5" s="3"/>
      <c r="J5" s="3"/>
      <c r="K5" s="3"/>
      <c r="L5" s="3"/>
    </row>
    <row r="6" spans="1:12" s="24" customFormat="1" ht="27" customHeight="1">
      <c r="A6" s="4" t="s">
        <v>15</v>
      </c>
      <c r="B6" s="168" t="str">
        <f>IF(Instructions!B12="","",Instructions!B12)</f>
        <v>Miguel Montoya</v>
      </c>
      <c r="C6" s="168"/>
      <c r="D6" s="168"/>
      <c r="E6" s="168"/>
      <c r="F6" s="168"/>
      <c r="G6" s="1" t="s">
        <v>17</v>
      </c>
      <c r="H6" s="23" t="str">
        <f>IF(Instructions!B13="","",Instructions!B13)</f>
        <v/>
      </c>
      <c r="I6" s="3"/>
      <c r="J6" s="3"/>
      <c r="K6" s="3"/>
      <c r="L6" s="3"/>
    </row>
    <row r="7" spans="1:12" s="24" customFormat="1" ht="27" customHeight="1">
      <c r="A7" s="26" t="s">
        <v>61</v>
      </c>
      <c r="B7" s="3"/>
      <c r="C7" s="62"/>
      <c r="D7" s="62"/>
      <c r="E7" s="3"/>
      <c r="F7" s="3"/>
      <c r="G7" s="1" t="s">
        <v>13</v>
      </c>
      <c r="H7" s="20" t="s">
        <v>21</v>
      </c>
      <c r="I7" s="3"/>
      <c r="J7" s="3"/>
      <c r="K7" s="3"/>
      <c r="L7" s="3"/>
    </row>
    <row r="8" spans="1:12" ht="27" customHeight="1">
      <c r="A8" s="167" t="s">
        <v>5</v>
      </c>
      <c r="B8" s="167"/>
      <c r="C8" s="167" t="s">
        <v>4</v>
      </c>
      <c r="D8" s="167"/>
      <c r="E8" s="166" t="s">
        <v>3</v>
      </c>
      <c r="F8" s="166"/>
      <c r="G8" s="48" t="s">
        <v>2</v>
      </c>
      <c r="H8" s="167" t="s">
        <v>1</v>
      </c>
      <c r="I8" s="167"/>
      <c r="J8" s="166" t="s">
        <v>0</v>
      </c>
      <c r="K8" s="166"/>
      <c r="L8" s="166"/>
    </row>
    <row r="9" spans="1:12" ht="27" customHeight="1">
      <c r="A9" s="40"/>
      <c r="B9" s="41"/>
      <c r="C9" s="56"/>
      <c r="D9" s="60"/>
      <c r="E9" s="42"/>
      <c r="F9" s="43"/>
      <c r="G9" s="8"/>
      <c r="H9" s="9"/>
      <c r="I9" s="10"/>
      <c r="J9" s="9"/>
      <c r="K9" s="11"/>
      <c r="L9" s="10"/>
    </row>
    <row r="10" spans="1:12" ht="27" customHeight="1">
      <c r="A10" s="55"/>
      <c r="B10" s="39"/>
      <c r="C10" s="58"/>
      <c r="D10" s="59"/>
      <c r="E10" s="49"/>
      <c r="F10" s="50"/>
      <c r="G10" s="14"/>
      <c r="H10" s="15"/>
      <c r="I10" s="16"/>
      <c r="J10" s="15"/>
      <c r="K10" s="17"/>
      <c r="L10" s="16"/>
    </row>
    <row r="11" spans="1:12" ht="27" customHeight="1">
      <c r="A11" s="40"/>
      <c r="B11" s="41"/>
      <c r="C11" s="56"/>
      <c r="D11" s="60"/>
      <c r="E11" s="42"/>
      <c r="F11" s="43"/>
      <c r="G11" s="8"/>
      <c r="H11" s="9"/>
      <c r="I11" s="10"/>
      <c r="J11" s="9"/>
      <c r="K11" s="11"/>
      <c r="L11" s="10"/>
    </row>
    <row r="12" spans="1:12" ht="27" customHeight="1">
      <c r="A12" s="55"/>
      <c r="B12" s="39"/>
      <c r="C12" s="58"/>
      <c r="D12" s="59"/>
      <c r="E12" s="49"/>
      <c r="F12" s="50"/>
      <c r="G12" s="14"/>
      <c r="H12" s="15"/>
      <c r="I12" s="16"/>
      <c r="J12" s="15"/>
      <c r="K12" s="17"/>
      <c r="L12" s="16"/>
    </row>
    <row r="13" spans="1:12" ht="27" customHeight="1">
      <c r="A13" s="40"/>
      <c r="B13" s="41"/>
      <c r="C13" s="56"/>
      <c r="D13" s="60"/>
      <c r="E13" s="42"/>
      <c r="F13" s="43"/>
      <c r="G13" s="8"/>
      <c r="H13" s="9"/>
      <c r="I13" s="10"/>
      <c r="J13" s="9"/>
      <c r="K13" s="11"/>
      <c r="L13" s="10"/>
    </row>
    <row r="14" spans="1:12" ht="27" customHeight="1">
      <c r="A14" s="55"/>
      <c r="B14" s="39"/>
      <c r="C14" s="58"/>
      <c r="D14" s="59"/>
      <c r="E14" s="49"/>
      <c r="F14" s="50"/>
      <c r="G14" s="14"/>
      <c r="H14" s="15"/>
      <c r="I14" s="16"/>
      <c r="J14" s="15"/>
      <c r="K14" s="17"/>
      <c r="L14" s="16"/>
    </row>
    <row r="15" spans="1:12" ht="27" customHeight="1">
      <c r="A15" s="40"/>
      <c r="B15" s="41"/>
      <c r="C15" s="56"/>
      <c r="D15" s="60"/>
      <c r="E15" s="42"/>
      <c r="F15" s="43"/>
      <c r="G15" s="8"/>
      <c r="H15" s="9"/>
      <c r="I15" s="10"/>
      <c r="J15" s="9"/>
      <c r="K15" s="11"/>
      <c r="L15" s="10"/>
    </row>
    <row r="16" spans="1:12" ht="27" customHeight="1">
      <c r="A16" s="55"/>
      <c r="B16" s="39"/>
      <c r="C16" s="58"/>
      <c r="D16" s="59"/>
      <c r="E16" s="49"/>
      <c r="F16" s="50"/>
      <c r="G16" s="14"/>
      <c r="H16" s="15"/>
      <c r="I16" s="16"/>
      <c r="J16" s="15"/>
      <c r="K16" s="17"/>
      <c r="L16" s="16"/>
    </row>
    <row r="17" spans="1:12" ht="27" customHeight="1">
      <c r="A17" s="40"/>
      <c r="B17" s="41"/>
      <c r="C17" s="56"/>
      <c r="D17" s="60"/>
      <c r="E17" s="42"/>
      <c r="F17" s="43"/>
      <c r="G17" s="8"/>
      <c r="H17" s="9"/>
      <c r="I17" s="10"/>
      <c r="J17" s="9"/>
      <c r="K17" s="11"/>
      <c r="L17" s="10"/>
    </row>
    <row r="18" spans="1:12" ht="27" customHeight="1">
      <c r="A18" s="55"/>
      <c r="B18" s="39"/>
      <c r="C18" s="58"/>
      <c r="D18" s="59"/>
      <c r="E18" s="49"/>
      <c r="F18" s="50"/>
      <c r="G18" s="14"/>
      <c r="H18" s="15"/>
      <c r="I18" s="16"/>
      <c r="J18" s="15"/>
      <c r="K18" s="17"/>
      <c r="L18" s="16"/>
    </row>
    <row r="19" spans="1:12" ht="27" customHeight="1">
      <c r="A19" s="40"/>
      <c r="B19" s="41"/>
      <c r="C19" s="56"/>
      <c r="D19" s="60"/>
      <c r="E19" s="42"/>
      <c r="F19" s="43"/>
      <c r="G19" s="8"/>
      <c r="H19" s="9"/>
      <c r="I19" s="10"/>
      <c r="J19" s="9"/>
      <c r="K19" s="11"/>
      <c r="L19" s="10"/>
    </row>
    <row r="20" spans="1:12" ht="27" customHeight="1">
      <c r="A20" s="55"/>
      <c r="B20" s="39"/>
      <c r="C20" s="58"/>
      <c r="D20" s="59"/>
      <c r="E20" s="49"/>
      <c r="F20" s="50"/>
      <c r="G20" s="14"/>
      <c r="H20" s="15"/>
      <c r="I20" s="16"/>
      <c r="J20" s="15"/>
      <c r="K20" s="17"/>
      <c r="L20" s="16"/>
    </row>
    <row r="21" spans="1:12" ht="27" customHeight="1">
      <c r="A21" s="40"/>
      <c r="B21" s="41"/>
      <c r="C21" s="56"/>
      <c r="D21" s="60"/>
      <c r="E21" s="42"/>
      <c r="F21" s="43"/>
      <c r="G21" s="8"/>
      <c r="H21" s="9"/>
      <c r="I21" s="10"/>
      <c r="J21" s="9"/>
      <c r="K21" s="11"/>
      <c r="L21" s="10"/>
    </row>
    <row r="22" spans="1:12" ht="27" customHeight="1">
      <c r="A22" s="55"/>
      <c r="B22" s="39"/>
      <c r="C22" s="58"/>
      <c r="D22" s="59"/>
      <c r="E22" s="49"/>
      <c r="F22" s="50"/>
      <c r="G22" s="14"/>
      <c r="H22" s="15"/>
      <c r="I22" s="16"/>
      <c r="J22" s="15"/>
      <c r="K22" s="17"/>
      <c r="L22" s="16"/>
    </row>
    <row r="23" spans="1:12" ht="27" customHeight="1">
      <c r="A23" s="40"/>
      <c r="B23" s="41"/>
      <c r="C23" s="56"/>
      <c r="D23" s="60"/>
      <c r="E23" s="42"/>
      <c r="F23" s="43"/>
      <c r="G23" s="8"/>
      <c r="H23" s="9"/>
      <c r="I23" s="10"/>
      <c r="J23" s="9"/>
      <c r="K23" s="11"/>
      <c r="L23" s="10"/>
    </row>
    <row r="24" spans="1:12" ht="27" customHeight="1">
      <c r="A24" s="55"/>
      <c r="B24" s="39"/>
      <c r="C24" s="58"/>
      <c r="D24" s="59"/>
      <c r="E24" s="49"/>
      <c r="F24" s="50"/>
      <c r="G24" s="14"/>
      <c r="H24" s="15"/>
      <c r="I24" s="16"/>
      <c r="J24" s="15"/>
      <c r="K24" s="17"/>
      <c r="L24" s="16"/>
    </row>
    <row r="25" spans="1:12" ht="27" customHeight="1">
      <c r="A25" s="40"/>
      <c r="B25" s="41"/>
      <c r="C25" s="56"/>
      <c r="D25" s="60"/>
      <c r="E25" s="42"/>
      <c r="F25" s="43"/>
      <c r="G25" s="8"/>
      <c r="H25" s="9"/>
      <c r="I25" s="10"/>
      <c r="J25" s="9"/>
      <c r="K25" s="11"/>
      <c r="L25" s="10"/>
    </row>
    <row r="26" spans="1:12" ht="27" customHeight="1">
      <c r="A26" s="55"/>
      <c r="B26" s="39"/>
      <c r="C26" s="58"/>
      <c r="D26" s="59"/>
      <c r="E26" s="49"/>
      <c r="F26" s="50"/>
      <c r="G26" s="14"/>
      <c r="H26" s="15"/>
      <c r="I26" s="16"/>
      <c r="J26" s="15"/>
      <c r="K26" s="17"/>
      <c r="L26" s="16"/>
    </row>
    <row r="27" spans="1:12" ht="27" customHeight="1">
      <c r="A27" s="40"/>
      <c r="B27" s="41"/>
      <c r="C27" s="56"/>
      <c r="D27" s="60"/>
      <c r="E27" s="42"/>
      <c r="F27" s="43"/>
      <c r="G27" s="8"/>
      <c r="H27" s="9"/>
      <c r="I27" s="10"/>
      <c r="J27" s="9"/>
      <c r="K27" s="11"/>
      <c r="L27" s="10"/>
    </row>
    <row r="28" spans="1:12" ht="27" customHeight="1">
      <c r="A28" s="55"/>
      <c r="B28" s="39"/>
      <c r="C28" s="58"/>
      <c r="D28" s="59"/>
      <c r="E28" s="49"/>
      <c r="F28" s="50"/>
      <c r="G28" s="14"/>
      <c r="H28" s="15"/>
      <c r="I28" s="16"/>
      <c r="J28" s="15"/>
      <c r="K28" s="17"/>
      <c r="L28" s="16"/>
    </row>
    <row r="29" spans="1:12" ht="27" customHeight="1">
      <c r="C29"/>
      <c r="D29"/>
    </row>
    <row r="30" spans="1:12" ht="27" customHeight="1">
      <c r="C30"/>
      <c r="D30"/>
    </row>
    <row r="31" spans="1:12" ht="27" customHeight="1">
      <c r="C31"/>
      <c r="D31"/>
    </row>
    <row r="32" spans="1:12" ht="27" customHeight="1">
      <c r="C32"/>
      <c r="D32"/>
    </row>
    <row r="33" spans="3:4" ht="27" customHeight="1">
      <c r="C33"/>
      <c r="D33"/>
    </row>
    <row r="34" spans="3:4" ht="27" customHeight="1">
      <c r="C34"/>
      <c r="D34"/>
    </row>
  </sheetData>
  <mergeCells count="9">
    <mergeCell ref="H8:I8"/>
    <mergeCell ref="J8:L8"/>
    <mergeCell ref="C1:G1"/>
    <mergeCell ref="B4:D4"/>
    <mergeCell ref="B5:D5"/>
    <mergeCell ref="B6:F6"/>
    <mergeCell ref="A8:B8"/>
    <mergeCell ref="C8:D8"/>
    <mergeCell ref="E8:F8"/>
  </mergeCells>
  <pageMargins left="0.75" right="0.1" top="0.25" bottom="0.4" header="0" footer="0"/>
  <pageSetup orientation="portrait" r:id="rId1"/>
  <headerFooter>
    <oddHeader>&amp;RPage &amp;P of &amp;N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6"/>
  <dimension ref="A1:L34"/>
  <sheetViews>
    <sheetView showGridLines="0" zoomScaleNormal="100" workbookViewId="0"/>
  </sheetViews>
  <sheetFormatPr defaultColWidth="9.140625" defaultRowHeight="27" customHeight="1"/>
  <cols>
    <col min="1" max="1" width="22.28515625" customWidth="1"/>
    <col min="2" max="2" width="2.7109375" customWidth="1"/>
    <col min="3" max="3" width="4.140625" style="63" customWidth="1"/>
    <col min="4" max="4" width="8.140625" style="63" customWidth="1"/>
    <col min="5" max="5" width="11.140625" customWidth="1"/>
    <col min="6" max="6" width="1" customWidth="1"/>
    <col min="7" max="7" width="13.42578125" customWidth="1"/>
    <col min="8" max="8" width="25" customWidth="1"/>
    <col min="9" max="9" width="1" customWidth="1"/>
    <col min="10" max="10" width="1.85546875" customWidth="1"/>
    <col min="11" max="11" width="6" customWidth="1"/>
    <col min="12" max="12" width="1.7109375" customWidth="1"/>
    <col min="13" max="16384" width="9.140625" style="25"/>
  </cols>
  <sheetData>
    <row r="1" spans="1:12" s="24" customFormat="1" ht="32.25" customHeight="1">
      <c r="A1" s="19" t="s">
        <v>22</v>
      </c>
      <c r="B1" s="3"/>
      <c r="C1" s="169" t="str">
        <f>Instructions!B10</f>
        <v>Jemez 2021-2022</v>
      </c>
      <c r="D1" s="169"/>
      <c r="E1" s="169"/>
      <c r="F1" s="169"/>
      <c r="G1" s="169"/>
      <c r="H1" s="19" t="s">
        <v>63</v>
      </c>
      <c r="I1" s="3"/>
      <c r="J1" s="3"/>
      <c r="K1" s="3"/>
      <c r="L1" s="3"/>
    </row>
    <row r="2" spans="1:12" s="24" customFormat="1" ht="32.25" customHeight="1">
      <c r="A2" s="19" t="s">
        <v>6</v>
      </c>
      <c r="B2" s="18"/>
      <c r="C2" s="61"/>
      <c r="D2" s="61"/>
      <c r="E2" s="18"/>
      <c r="F2" s="18"/>
      <c r="G2" s="18"/>
      <c r="H2" s="18"/>
      <c r="I2" s="18"/>
      <c r="J2" s="18"/>
      <c r="K2" s="18"/>
      <c r="L2" s="18"/>
    </row>
    <row r="3" spans="1:12" s="24" customFormat="1" ht="19.5" customHeight="1">
      <c r="A3" s="21" t="s">
        <v>60</v>
      </c>
      <c r="B3" s="18"/>
      <c r="C3" s="61"/>
      <c r="D3" s="61"/>
      <c r="E3" s="18"/>
      <c r="F3" s="18"/>
      <c r="G3" s="18"/>
      <c r="H3" s="18"/>
      <c r="I3" s="18"/>
      <c r="J3" s="18"/>
      <c r="K3" s="18"/>
      <c r="L3" s="18"/>
    </row>
    <row r="4" spans="1:12" s="24" customFormat="1" ht="27" customHeight="1">
      <c r="A4" s="19" t="s">
        <v>11</v>
      </c>
      <c r="B4" s="168">
        <v>82</v>
      </c>
      <c r="C4" s="168"/>
      <c r="D4" s="168"/>
      <c r="E4" s="3"/>
      <c r="F4" s="3"/>
      <c r="G4" s="19" t="s">
        <v>12</v>
      </c>
      <c r="H4" s="20" t="s">
        <v>18</v>
      </c>
      <c r="I4" s="3"/>
      <c r="J4" s="3"/>
      <c r="K4" s="3"/>
      <c r="L4" s="3"/>
    </row>
    <row r="5" spans="1:12" s="24" customFormat="1" ht="27" customHeight="1">
      <c r="A5" s="19" t="s">
        <v>14</v>
      </c>
      <c r="B5" s="168">
        <f>IF(Instructions!B11="","",Instructions!B11)</f>
        <v>55910</v>
      </c>
      <c r="C5" s="168"/>
      <c r="D5" s="168"/>
      <c r="E5" s="3"/>
      <c r="F5" s="3"/>
      <c r="G5" s="1" t="s">
        <v>16</v>
      </c>
      <c r="H5" s="20" t="s">
        <v>25</v>
      </c>
      <c r="I5" s="3"/>
      <c r="J5" s="3"/>
      <c r="K5" s="3"/>
      <c r="L5" s="3"/>
    </row>
    <row r="6" spans="1:12" s="24" customFormat="1" ht="27" customHeight="1">
      <c r="A6" s="4" t="s">
        <v>15</v>
      </c>
      <c r="B6" s="168" t="str">
        <f>IF(Instructions!B12="","",Instructions!B12)</f>
        <v>Miguel Montoya</v>
      </c>
      <c r="C6" s="168"/>
      <c r="D6" s="168"/>
      <c r="E6" s="168"/>
      <c r="F6" s="168"/>
      <c r="G6" s="1" t="s">
        <v>17</v>
      </c>
      <c r="H6" s="23" t="str">
        <f>IF(Instructions!B13="","",Instructions!B13)</f>
        <v/>
      </c>
      <c r="I6" s="3"/>
      <c r="J6" s="3"/>
      <c r="K6" s="3"/>
      <c r="L6" s="3"/>
    </row>
    <row r="7" spans="1:12" s="24" customFormat="1" ht="27" customHeight="1">
      <c r="A7" s="26" t="s">
        <v>61</v>
      </c>
      <c r="B7" s="3"/>
      <c r="C7" s="62"/>
      <c r="D7" s="62"/>
      <c r="E7" s="3"/>
      <c r="F7" s="3"/>
      <c r="G7" s="1" t="s">
        <v>13</v>
      </c>
      <c r="H7" s="20" t="s">
        <v>21</v>
      </c>
      <c r="I7" s="3"/>
      <c r="J7" s="3"/>
      <c r="K7" s="3"/>
      <c r="L7" s="3"/>
    </row>
    <row r="8" spans="1:12" ht="27" customHeight="1">
      <c r="A8" s="167" t="s">
        <v>5</v>
      </c>
      <c r="B8" s="167"/>
      <c r="C8" s="167" t="s">
        <v>4</v>
      </c>
      <c r="D8" s="167"/>
      <c r="E8" s="166" t="s">
        <v>3</v>
      </c>
      <c r="F8" s="166"/>
      <c r="G8" s="48" t="s">
        <v>2</v>
      </c>
      <c r="H8" s="167" t="s">
        <v>1</v>
      </c>
      <c r="I8" s="167"/>
      <c r="J8" s="166" t="s">
        <v>0</v>
      </c>
      <c r="K8" s="166"/>
      <c r="L8" s="166"/>
    </row>
    <row r="9" spans="1:12" ht="27" customHeight="1">
      <c r="A9" s="40"/>
      <c r="B9" s="41"/>
      <c r="C9" s="56"/>
      <c r="D9" s="60"/>
      <c r="E9" s="42"/>
      <c r="F9" s="43"/>
      <c r="G9" s="8"/>
      <c r="H9" s="9"/>
      <c r="I9" s="10"/>
      <c r="J9" s="9"/>
      <c r="K9" s="11"/>
      <c r="L9" s="10"/>
    </row>
    <row r="10" spans="1:12" ht="27" customHeight="1">
      <c r="A10" s="55"/>
      <c r="B10" s="39"/>
      <c r="C10" s="58"/>
      <c r="D10" s="59"/>
      <c r="E10" s="49"/>
      <c r="F10" s="50"/>
      <c r="G10" s="14"/>
      <c r="H10" s="15"/>
      <c r="I10" s="16"/>
      <c r="J10" s="15"/>
      <c r="K10" s="17"/>
      <c r="L10" s="16"/>
    </row>
    <row r="11" spans="1:12" ht="27" customHeight="1">
      <c r="A11" s="40"/>
      <c r="B11" s="41"/>
      <c r="C11" s="56"/>
      <c r="D11" s="60"/>
      <c r="E11" s="42"/>
      <c r="F11" s="43"/>
      <c r="G11" s="8"/>
      <c r="H11" s="9"/>
      <c r="I11" s="10"/>
      <c r="J11" s="9"/>
      <c r="K11" s="11"/>
      <c r="L11" s="10"/>
    </row>
    <row r="12" spans="1:12" ht="27" customHeight="1">
      <c r="A12" s="55"/>
      <c r="B12" s="39"/>
      <c r="C12" s="58"/>
      <c r="D12" s="59"/>
      <c r="E12" s="49"/>
      <c r="F12" s="50"/>
      <c r="G12" s="14"/>
      <c r="H12" s="15"/>
      <c r="I12" s="16"/>
      <c r="J12" s="15"/>
      <c r="K12" s="17"/>
      <c r="L12" s="16"/>
    </row>
    <row r="13" spans="1:12" ht="27" customHeight="1">
      <c r="A13" s="40"/>
      <c r="B13" s="41"/>
      <c r="C13" s="56"/>
      <c r="D13" s="60"/>
      <c r="E13" s="42"/>
      <c r="F13" s="43"/>
      <c r="G13" s="8"/>
      <c r="H13" s="9"/>
      <c r="I13" s="10"/>
      <c r="J13" s="9"/>
      <c r="K13" s="11"/>
      <c r="L13" s="10"/>
    </row>
    <row r="14" spans="1:12" ht="27" customHeight="1">
      <c r="A14" s="55"/>
      <c r="B14" s="39"/>
      <c r="C14" s="58"/>
      <c r="D14" s="59"/>
      <c r="E14" s="49"/>
      <c r="F14" s="50"/>
      <c r="G14" s="14"/>
      <c r="H14" s="15"/>
      <c r="I14" s="16"/>
      <c r="J14" s="15"/>
      <c r="K14" s="17"/>
      <c r="L14" s="16"/>
    </row>
    <row r="15" spans="1:12" ht="27" customHeight="1">
      <c r="A15" s="40"/>
      <c r="B15" s="41"/>
      <c r="C15" s="56"/>
      <c r="D15" s="60"/>
      <c r="E15" s="42"/>
      <c r="F15" s="43"/>
      <c r="G15" s="8"/>
      <c r="H15" s="9"/>
      <c r="I15" s="10"/>
      <c r="J15" s="9"/>
      <c r="K15" s="11"/>
      <c r="L15" s="10"/>
    </row>
    <row r="16" spans="1:12" ht="27" customHeight="1">
      <c r="A16" s="55"/>
      <c r="B16" s="39"/>
      <c r="C16" s="58"/>
      <c r="D16" s="59"/>
      <c r="E16" s="49"/>
      <c r="F16" s="50"/>
      <c r="G16" s="14"/>
      <c r="H16" s="15"/>
      <c r="I16" s="16"/>
      <c r="J16" s="15"/>
      <c r="K16" s="17"/>
      <c r="L16" s="16"/>
    </row>
    <row r="17" spans="1:12" ht="27" customHeight="1">
      <c r="A17" s="40"/>
      <c r="B17" s="41"/>
      <c r="C17" s="56"/>
      <c r="D17" s="60"/>
      <c r="E17" s="42"/>
      <c r="F17" s="43"/>
      <c r="G17" s="8"/>
      <c r="H17" s="9"/>
      <c r="I17" s="10"/>
      <c r="J17" s="9"/>
      <c r="K17" s="11"/>
      <c r="L17" s="10"/>
    </row>
    <row r="18" spans="1:12" ht="27" customHeight="1">
      <c r="A18" s="55"/>
      <c r="B18" s="39"/>
      <c r="C18" s="58"/>
      <c r="D18" s="59"/>
      <c r="E18" s="49"/>
      <c r="F18" s="50"/>
      <c r="G18" s="14"/>
      <c r="H18" s="15"/>
      <c r="I18" s="16"/>
      <c r="J18" s="15"/>
      <c r="K18" s="17"/>
      <c r="L18" s="16"/>
    </row>
    <row r="19" spans="1:12" ht="27" customHeight="1">
      <c r="A19" s="40"/>
      <c r="B19" s="41"/>
      <c r="C19" s="56"/>
      <c r="D19" s="60"/>
      <c r="E19" s="42"/>
      <c r="F19" s="43"/>
      <c r="G19" s="8"/>
      <c r="H19" s="9"/>
      <c r="I19" s="10"/>
      <c r="J19" s="9"/>
      <c r="K19" s="11"/>
      <c r="L19" s="10"/>
    </row>
    <row r="20" spans="1:12" ht="27" customHeight="1">
      <c r="A20" s="55"/>
      <c r="B20" s="39"/>
      <c r="C20" s="58"/>
      <c r="D20" s="59"/>
      <c r="E20" s="49"/>
      <c r="F20" s="50"/>
      <c r="G20" s="14"/>
      <c r="H20" s="15"/>
      <c r="I20" s="16"/>
      <c r="J20" s="15"/>
      <c r="K20" s="17"/>
      <c r="L20" s="16"/>
    </row>
    <row r="21" spans="1:12" ht="27" customHeight="1">
      <c r="A21" s="40"/>
      <c r="B21" s="41"/>
      <c r="C21" s="56"/>
      <c r="D21" s="60"/>
      <c r="E21" s="42"/>
      <c r="F21" s="43"/>
      <c r="G21" s="8"/>
      <c r="H21" s="9"/>
      <c r="I21" s="10"/>
      <c r="J21" s="9"/>
      <c r="K21" s="11"/>
      <c r="L21" s="10"/>
    </row>
    <row r="22" spans="1:12" ht="27" customHeight="1">
      <c r="A22" s="55"/>
      <c r="B22" s="39"/>
      <c r="C22" s="58"/>
      <c r="D22" s="59"/>
      <c r="E22" s="49"/>
      <c r="F22" s="50"/>
      <c r="G22" s="14"/>
      <c r="H22" s="15"/>
      <c r="I22" s="16"/>
      <c r="J22" s="15"/>
      <c r="K22" s="17"/>
      <c r="L22" s="16"/>
    </row>
    <row r="23" spans="1:12" ht="27" customHeight="1">
      <c r="A23" s="40"/>
      <c r="B23" s="41"/>
      <c r="C23" s="56"/>
      <c r="D23" s="60"/>
      <c r="E23" s="42"/>
      <c r="F23" s="43"/>
      <c r="G23" s="8"/>
      <c r="H23" s="9"/>
      <c r="I23" s="10"/>
      <c r="J23" s="9"/>
      <c r="K23" s="11"/>
      <c r="L23" s="10"/>
    </row>
    <row r="24" spans="1:12" ht="27" customHeight="1">
      <c r="A24" s="55"/>
      <c r="B24" s="39"/>
      <c r="C24" s="58"/>
      <c r="D24" s="59"/>
      <c r="E24" s="49"/>
      <c r="F24" s="50"/>
      <c r="G24" s="14"/>
      <c r="H24" s="15"/>
      <c r="I24" s="16"/>
      <c r="J24" s="15"/>
      <c r="K24" s="17"/>
      <c r="L24" s="16"/>
    </row>
    <row r="25" spans="1:12" ht="27" customHeight="1">
      <c r="A25" s="40"/>
      <c r="B25" s="41"/>
      <c r="C25" s="56"/>
      <c r="D25" s="60"/>
      <c r="E25" s="42"/>
      <c r="F25" s="43"/>
      <c r="G25" s="8"/>
      <c r="H25" s="9"/>
      <c r="I25" s="10"/>
      <c r="J25" s="9"/>
      <c r="K25" s="11"/>
      <c r="L25" s="10"/>
    </row>
    <row r="26" spans="1:12" ht="27" customHeight="1">
      <c r="A26" s="55"/>
      <c r="B26" s="39"/>
      <c r="C26" s="58"/>
      <c r="D26" s="59"/>
      <c r="E26" s="49"/>
      <c r="F26" s="50"/>
      <c r="G26" s="14"/>
      <c r="H26" s="15"/>
      <c r="I26" s="16"/>
      <c r="J26" s="15"/>
      <c r="K26" s="17"/>
      <c r="L26" s="16"/>
    </row>
    <row r="27" spans="1:12" ht="27" customHeight="1">
      <c r="A27" s="40"/>
      <c r="B27" s="41"/>
      <c r="C27" s="56"/>
      <c r="D27" s="60"/>
      <c r="E27" s="42"/>
      <c r="F27" s="43"/>
      <c r="G27" s="8"/>
      <c r="H27" s="9"/>
      <c r="I27" s="10"/>
      <c r="J27" s="9"/>
      <c r="K27" s="11"/>
      <c r="L27" s="10"/>
    </row>
    <row r="28" spans="1:12" ht="27" customHeight="1">
      <c r="A28" s="55"/>
      <c r="B28" s="39"/>
      <c r="C28" s="58"/>
      <c r="D28" s="59"/>
      <c r="E28" s="49"/>
      <c r="F28" s="50"/>
      <c r="G28" s="14"/>
      <c r="H28" s="15"/>
      <c r="I28" s="16"/>
      <c r="J28" s="15"/>
      <c r="K28" s="17"/>
      <c r="L28" s="16"/>
    </row>
    <row r="29" spans="1:12" ht="27" customHeight="1">
      <c r="C29"/>
      <c r="D29"/>
    </row>
    <row r="30" spans="1:12" ht="27" customHeight="1">
      <c r="C30"/>
      <c r="D30"/>
    </row>
    <row r="31" spans="1:12" ht="27" customHeight="1">
      <c r="C31"/>
      <c r="D31"/>
    </row>
    <row r="32" spans="1:12" ht="27" customHeight="1">
      <c r="C32"/>
      <c r="D32"/>
    </row>
    <row r="33" spans="3:4" ht="27" customHeight="1">
      <c r="C33"/>
      <c r="D33"/>
    </row>
    <row r="34" spans="3:4" ht="27" customHeight="1">
      <c r="C34"/>
      <c r="D34"/>
    </row>
  </sheetData>
  <mergeCells count="9">
    <mergeCell ref="H8:I8"/>
    <mergeCell ref="J8:L8"/>
    <mergeCell ref="C1:G1"/>
    <mergeCell ref="B4:D4"/>
    <mergeCell ref="B5:D5"/>
    <mergeCell ref="B6:F6"/>
    <mergeCell ref="A8:B8"/>
    <mergeCell ref="C8:D8"/>
    <mergeCell ref="E8:F8"/>
  </mergeCells>
  <pageMargins left="0.75" right="0.1" top="0.25" bottom="0.4" header="0" footer="0"/>
  <pageSetup orientation="portrait" r:id="rId1"/>
  <headerFooter>
    <oddHeader>&amp;RPage &amp;P of &amp;N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7"/>
  <dimension ref="A1:L34"/>
  <sheetViews>
    <sheetView showGridLines="0" zoomScaleNormal="100" workbookViewId="0"/>
  </sheetViews>
  <sheetFormatPr defaultColWidth="9.140625" defaultRowHeight="27" customHeight="1"/>
  <cols>
    <col min="1" max="1" width="22.28515625" customWidth="1"/>
    <col min="2" max="2" width="2.7109375" customWidth="1"/>
    <col min="3" max="3" width="4.140625" style="63" customWidth="1"/>
    <col min="4" max="4" width="8.140625" style="63" customWidth="1"/>
    <col min="5" max="5" width="11.140625" customWidth="1"/>
    <col min="6" max="6" width="1" customWidth="1"/>
    <col min="7" max="7" width="13.42578125" customWidth="1"/>
    <col min="8" max="8" width="25" customWidth="1"/>
    <col min="9" max="9" width="1" customWidth="1"/>
    <col min="10" max="10" width="1.85546875" customWidth="1"/>
    <col min="11" max="11" width="6" customWidth="1"/>
    <col min="12" max="12" width="1.7109375" customWidth="1"/>
    <col min="13" max="16384" width="9.140625" style="25"/>
  </cols>
  <sheetData>
    <row r="1" spans="1:12" s="24" customFormat="1" ht="32.25" customHeight="1">
      <c r="A1" s="19" t="s">
        <v>22</v>
      </c>
      <c r="B1" s="3"/>
      <c r="C1" s="169" t="str">
        <f>Instructions!B10</f>
        <v>Jemez 2021-2022</v>
      </c>
      <c r="D1" s="169"/>
      <c r="E1" s="169"/>
      <c r="F1" s="169"/>
      <c r="G1" s="169"/>
      <c r="H1" s="19" t="s">
        <v>71</v>
      </c>
      <c r="I1" s="3"/>
      <c r="J1" s="3"/>
      <c r="K1" s="3"/>
      <c r="L1" s="3"/>
    </row>
    <row r="2" spans="1:12" s="24" customFormat="1" ht="32.25" customHeight="1">
      <c r="A2" s="19" t="s">
        <v>6</v>
      </c>
      <c r="B2" s="169" t="s">
        <v>28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</row>
    <row r="3" spans="1:12" s="24" customFormat="1" ht="19.5" customHeight="1">
      <c r="A3" s="21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</row>
    <row r="4" spans="1:12" s="24" customFormat="1" ht="27" customHeight="1">
      <c r="A4" s="19" t="s">
        <v>11</v>
      </c>
      <c r="B4" s="168">
        <v>82</v>
      </c>
      <c r="C4" s="168"/>
      <c r="D4" s="168"/>
      <c r="E4" s="3"/>
      <c r="F4" s="3"/>
      <c r="G4" s="19" t="s">
        <v>12</v>
      </c>
      <c r="H4" s="20" t="s">
        <v>18</v>
      </c>
      <c r="I4" s="3"/>
      <c r="J4" s="3"/>
      <c r="K4" s="3"/>
      <c r="L4" s="3"/>
    </row>
    <row r="5" spans="1:12" s="24" customFormat="1" ht="27" customHeight="1">
      <c r="A5" s="19" t="s">
        <v>14</v>
      </c>
      <c r="B5" s="168">
        <f>IF(Instructions!B11="","",Instructions!B11)</f>
        <v>55910</v>
      </c>
      <c r="C5" s="168"/>
      <c r="D5" s="168"/>
      <c r="E5" s="3"/>
      <c r="F5" s="3"/>
      <c r="G5" s="1" t="s">
        <v>16</v>
      </c>
      <c r="H5" s="20" t="s">
        <v>27</v>
      </c>
      <c r="I5" s="3"/>
      <c r="J5" s="3"/>
      <c r="K5" s="3"/>
      <c r="L5" s="3"/>
    </row>
    <row r="6" spans="1:12" s="24" customFormat="1" ht="27" customHeight="1">
      <c r="A6" s="4" t="s">
        <v>15</v>
      </c>
      <c r="B6" s="168" t="str">
        <f>IF(Instructions!B12="","",Instructions!B12)</f>
        <v>Miguel Montoya</v>
      </c>
      <c r="C6" s="168"/>
      <c r="D6" s="168"/>
      <c r="E6" s="168"/>
      <c r="F6" s="168"/>
      <c r="G6" s="1" t="s">
        <v>17</v>
      </c>
      <c r="H6" s="23" t="str">
        <f>IF(Instructions!B13="","",Instructions!B13)</f>
        <v/>
      </c>
      <c r="I6" s="3"/>
      <c r="J6" s="3"/>
      <c r="K6" s="3"/>
      <c r="L6" s="3"/>
    </row>
    <row r="7" spans="1:12" s="24" customFormat="1" ht="27" customHeight="1">
      <c r="A7" s="26"/>
      <c r="B7" s="3"/>
      <c r="C7" s="62"/>
      <c r="D7" s="62"/>
      <c r="E7" s="3"/>
      <c r="F7" s="3"/>
      <c r="G7" s="1" t="s">
        <v>13</v>
      </c>
      <c r="H7" s="20" t="s">
        <v>21</v>
      </c>
      <c r="I7" s="3"/>
      <c r="J7" s="3"/>
      <c r="K7" s="3"/>
      <c r="L7" s="3"/>
    </row>
    <row r="8" spans="1:12" ht="27" customHeight="1">
      <c r="A8" s="167" t="s">
        <v>5</v>
      </c>
      <c r="B8" s="167"/>
      <c r="C8" s="167" t="s">
        <v>4</v>
      </c>
      <c r="D8" s="167"/>
      <c r="E8" s="166" t="s">
        <v>3</v>
      </c>
      <c r="F8" s="166"/>
      <c r="G8" s="48" t="s">
        <v>2</v>
      </c>
      <c r="H8" s="167" t="s">
        <v>1</v>
      </c>
      <c r="I8" s="167"/>
      <c r="J8" s="166" t="s">
        <v>0</v>
      </c>
      <c r="K8" s="166"/>
      <c r="L8" s="166"/>
    </row>
    <row r="9" spans="1:12" ht="27" customHeight="1">
      <c r="A9" s="40"/>
      <c r="B9" s="41"/>
      <c r="C9" s="56"/>
      <c r="D9" s="60"/>
      <c r="E9" s="6"/>
      <c r="F9" s="7"/>
      <c r="G9" s="8"/>
      <c r="H9" s="9"/>
      <c r="I9" s="10"/>
      <c r="J9" s="9"/>
      <c r="K9" s="11"/>
      <c r="L9" s="10"/>
    </row>
    <row r="10" spans="1:12" ht="27" customHeight="1">
      <c r="A10" s="55"/>
      <c r="B10" s="39"/>
      <c r="C10" s="58"/>
      <c r="D10" s="59"/>
      <c r="E10" s="46"/>
      <c r="F10" s="47"/>
      <c r="G10" s="14"/>
      <c r="H10" s="15"/>
      <c r="I10" s="16"/>
      <c r="J10" s="15"/>
      <c r="K10" s="17"/>
      <c r="L10" s="16"/>
    </row>
    <row r="11" spans="1:12" ht="27" customHeight="1">
      <c r="A11" s="188"/>
      <c r="B11" s="189"/>
      <c r="C11" s="188"/>
      <c r="D11" s="190"/>
      <c r="E11" s="186"/>
      <c r="F11" s="186"/>
      <c r="G11" s="186"/>
      <c r="H11" s="186"/>
      <c r="I11" s="186"/>
      <c r="J11" s="186"/>
      <c r="K11" s="186"/>
      <c r="L11" s="186"/>
    </row>
    <row r="12" spans="1:12" ht="27" customHeight="1">
      <c r="A12" s="183"/>
      <c r="B12" s="187"/>
      <c r="C12" s="191"/>
      <c r="D12" s="192"/>
      <c r="E12" s="186"/>
      <c r="F12" s="186"/>
      <c r="G12" s="186"/>
      <c r="H12" s="186"/>
      <c r="I12" s="186"/>
      <c r="J12" s="186"/>
      <c r="K12" s="186"/>
      <c r="L12" s="186"/>
    </row>
    <row r="13" spans="1:12" ht="27" customHeight="1">
      <c r="A13" s="188"/>
      <c r="B13" s="189"/>
      <c r="C13" s="188"/>
      <c r="D13" s="190"/>
      <c r="E13" s="186"/>
      <c r="F13" s="186"/>
      <c r="G13" s="186"/>
      <c r="H13" s="186"/>
      <c r="I13" s="186"/>
      <c r="J13" s="186"/>
      <c r="K13" s="186"/>
      <c r="L13" s="186"/>
    </row>
    <row r="14" spans="1:12" ht="27" customHeight="1">
      <c r="A14" s="183"/>
      <c r="B14" s="187"/>
      <c r="C14" s="191"/>
      <c r="D14" s="192"/>
      <c r="E14" s="186"/>
      <c r="F14" s="186"/>
      <c r="G14" s="186"/>
      <c r="H14" s="186"/>
      <c r="I14" s="186"/>
      <c r="J14" s="186"/>
      <c r="K14" s="186"/>
      <c r="L14" s="186"/>
    </row>
    <row r="15" spans="1:12" ht="27" customHeight="1">
      <c r="A15" s="188"/>
      <c r="B15" s="189"/>
      <c r="C15" s="188"/>
      <c r="D15" s="190"/>
      <c r="E15" s="186"/>
      <c r="F15" s="186"/>
      <c r="G15" s="186"/>
      <c r="H15" s="186"/>
      <c r="I15" s="186"/>
      <c r="J15" s="186"/>
      <c r="K15" s="186"/>
      <c r="L15" s="186"/>
    </row>
    <row r="16" spans="1:12" ht="27" customHeight="1">
      <c r="A16" s="183"/>
      <c r="B16" s="187"/>
      <c r="C16" s="191"/>
      <c r="D16" s="192"/>
      <c r="E16" s="186"/>
      <c r="F16" s="186"/>
      <c r="G16" s="186"/>
      <c r="H16" s="186"/>
      <c r="I16" s="186"/>
      <c r="J16" s="186"/>
      <c r="K16" s="186"/>
      <c r="L16" s="186"/>
    </row>
    <row r="17" spans="1:12" ht="27" customHeight="1">
      <c r="A17" s="188"/>
      <c r="B17" s="189"/>
      <c r="C17" s="188"/>
      <c r="D17" s="190"/>
      <c r="E17" s="186"/>
      <c r="F17" s="186"/>
      <c r="G17" s="186"/>
      <c r="H17" s="186"/>
      <c r="I17" s="186"/>
      <c r="J17" s="186"/>
      <c r="K17" s="186"/>
      <c r="L17" s="186"/>
    </row>
    <row r="18" spans="1:12" ht="27" customHeight="1">
      <c r="A18" s="183"/>
      <c r="B18" s="187"/>
      <c r="C18" s="191"/>
      <c r="D18" s="192"/>
      <c r="E18" s="186"/>
      <c r="F18" s="186"/>
      <c r="G18" s="186"/>
      <c r="H18" s="186"/>
      <c r="I18" s="186"/>
      <c r="J18" s="186"/>
      <c r="K18" s="186"/>
      <c r="L18" s="186"/>
    </row>
    <row r="19" spans="1:12" ht="27" customHeight="1">
      <c r="A19" s="188"/>
      <c r="B19" s="189"/>
      <c r="C19" s="188"/>
      <c r="D19" s="190"/>
      <c r="E19" s="186"/>
      <c r="F19" s="186"/>
      <c r="G19" s="186"/>
      <c r="H19" s="186"/>
      <c r="I19" s="186"/>
      <c r="J19" s="186"/>
      <c r="K19" s="186"/>
      <c r="L19" s="186"/>
    </row>
    <row r="20" spans="1:12" ht="27" customHeight="1">
      <c r="A20" s="183"/>
      <c r="B20" s="187"/>
      <c r="C20" s="191"/>
      <c r="D20" s="192"/>
      <c r="E20" s="186"/>
      <c r="F20" s="186"/>
      <c r="G20" s="186"/>
      <c r="H20" s="186"/>
      <c r="I20" s="186"/>
      <c r="J20" s="186"/>
      <c r="K20" s="186"/>
      <c r="L20" s="186"/>
    </row>
    <row r="21" spans="1:12" ht="27" customHeight="1">
      <c r="A21" s="188"/>
      <c r="B21" s="189"/>
      <c r="C21" s="188"/>
      <c r="D21" s="190"/>
      <c r="E21" s="186"/>
      <c r="F21" s="186"/>
      <c r="G21" s="186"/>
      <c r="H21" s="186"/>
      <c r="I21" s="186"/>
      <c r="J21" s="186"/>
      <c r="K21" s="186"/>
      <c r="L21" s="186"/>
    </row>
    <row r="22" spans="1:12" ht="27" customHeight="1">
      <c r="A22" s="183"/>
      <c r="B22" s="187"/>
      <c r="C22" s="191"/>
      <c r="D22" s="192"/>
      <c r="E22" s="186"/>
      <c r="F22" s="186"/>
      <c r="G22" s="186"/>
      <c r="H22" s="186"/>
      <c r="I22" s="186"/>
      <c r="J22" s="186"/>
      <c r="K22" s="186"/>
      <c r="L22" s="186"/>
    </row>
    <row r="23" spans="1:12" ht="27" customHeight="1">
      <c r="A23" s="188"/>
      <c r="B23" s="189"/>
      <c r="C23" s="188"/>
      <c r="D23" s="190"/>
      <c r="E23" s="186"/>
      <c r="F23" s="186"/>
      <c r="G23" s="186"/>
      <c r="H23" s="186"/>
      <c r="I23" s="186"/>
      <c r="J23" s="186"/>
      <c r="K23" s="186"/>
      <c r="L23" s="186"/>
    </row>
    <row r="24" spans="1:12" ht="27" customHeight="1">
      <c r="A24" s="183"/>
      <c r="B24" s="187"/>
      <c r="C24" s="191"/>
      <c r="D24" s="192"/>
      <c r="E24" s="186"/>
      <c r="F24" s="186"/>
      <c r="G24" s="186"/>
      <c r="H24" s="186"/>
      <c r="I24" s="186"/>
      <c r="J24" s="186"/>
      <c r="K24" s="186"/>
      <c r="L24" s="186"/>
    </row>
    <row r="25" spans="1:12" ht="27" customHeight="1">
      <c r="A25" s="188"/>
      <c r="B25" s="189"/>
      <c r="C25" s="188"/>
      <c r="D25" s="190"/>
      <c r="E25" s="186"/>
      <c r="F25" s="186"/>
      <c r="G25" s="186"/>
      <c r="H25" s="186"/>
      <c r="I25" s="186"/>
      <c r="J25" s="186"/>
      <c r="K25" s="186"/>
      <c r="L25" s="186"/>
    </row>
    <row r="26" spans="1:12" ht="27" customHeight="1">
      <c r="A26" s="183"/>
      <c r="B26" s="187"/>
      <c r="C26" s="191"/>
      <c r="D26" s="192"/>
      <c r="E26" s="186"/>
      <c r="F26" s="186"/>
      <c r="G26" s="186"/>
      <c r="H26" s="186"/>
      <c r="I26" s="186"/>
      <c r="J26" s="186"/>
      <c r="K26" s="186"/>
      <c r="L26" s="186"/>
    </row>
    <row r="27" spans="1:12" ht="27" customHeight="1">
      <c r="A27" s="188"/>
      <c r="B27" s="189"/>
      <c r="C27" s="188"/>
      <c r="D27" s="190"/>
      <c r="E27" s="186"/>
      <c r="F27" s="186"/>
      <c r="G27" s="186"/>
      <c r="H27" s="186"/>
      <c r="I27" s="186"/>
      <c r="J27" s="186"/>
      <c r="K27" s="186"/>
      <c r="L27" s="186"/>
    </row>
    <row r="28" spans="1:12" ht="27" customHeight="1">
      <c r="A28" s="183"/>
      <c r="B28" s="187"/>
      <c r="C28" s="191"/>
      <c r="D28" s="192"/>
      <c r="E28" s="186"/>
      <c r="F28" s="186"/>
      <c r="G28" s="186"/>
      <c r="H28" s="186"/>
      <c r="I28" s="186"/>
      <c r="J28" s="186"/>
      <c r="K28" s="186"/>
      <c r="L28" s="186"/>
    </row>
    <row r="29" spans="1:12" ht="27" customHeight="1">
      <c r="C29"/>
      <c r="D29"/>
    </row>
    <row r="30" spans="1:12" ht="27" customHeight="1">
      <c r="C30"/>
      <c r="D30"/>
    </row>
    <row r="31" spans="1:12" ht="27" customHeight="1">
      <c r="C31"/>
      <c r="D31"/>
    </row>
    <row r="32" spans="1:12" ht="27" customHeight="1">
      <c r="C32"/>
      <c r="D32"/>
    </row>
    <row r="33" spans="3:4" ht="27" customHeight="1">
      <c r="C33"/>
      <c r="D33"/>
    </row>
    <row r="34" spans="3:4" ht="27" customHeight="1">
      <c r="C34"/>
      <c r="D34"/>
    </row>
  </sheetData>
  <mergeCells count="73">
    <mergeCell ref="J27:L28"/>
    <mergeCell ref="A28:B28"/>
    <mergeCell ref="A27:B27"/>
    <mergeCell ref="C27:D28"/>
    <mergeCell ref="E27:F28"/>
    <mergeCell ref="G27:G28"/>
    <mergeCell ref="H27:I28"/>
    <mergeCell ref="J25:L26"/>
    <mergeCell ref="A26:B26"/>
    <mergeCell ref="A23:B23"/>
    <mergeCell ref="C23:D24"/>
    <mergeCell ref="E23:F24"/>
    <mergeCell ref="G23:G24"/>
    <mergeCell ref="H23:I24"/>
    <mergeCell ref="J23:L24"/>
    <mergeCell ref="A24:B24"/>
    <mergeCell ref="A25:B25"/>
    <mergeCell ref="C25:D26"/>
    <mergeCell ref="E25:F26"/>
    <mergeCell ref="G25:G26"/>
    <mergeCell ref="H25:I26"/>
    <mergeCell ref="J21:L22"/>
    <mergeCell ref="A22:B22"/>
    <mergeCell ref="A19:B19"/>
    <mergeCell ref="C19:D20"/>
    <mergeCell ref="E19:F20"/>
    <mergeCell ref="G19:G20"/>
    <mergeCell ref="H19:I20"/>
    <mergeCell ref="J19:L20"/>
    <mergeCell ref="A20:B20"/>
    <mergeCell ref="A21:B21"/>
    <mergeCell ref="C21:D22"/>
    <mergeCell ref="E21:F22"/>
    <mergeCell ref="G21:G22"/>
    <mergeCell ref="H21:I22"/>
    <mergeCell ref="J17:L18"/>
    <mergeCell ref="A18:B18"/>
    <mergeCell ref="A15:B15"/>
    <mergeCell ref="C15:D16"/>
    <mergeCell ref="E15:F16"/>
    <mergeCell ref="G15:G16"/>
    <mergeCell ref="H15:I16"/>
    <mergeCell ref="J15:L16"/>
    <mergeCell ref="A16:B16"/>
    <mergeCell ref="A17:B17"/>
    <mergeCell ref="C17:D18"/>
    <mergeCell ref="E17:F18"/>
    <mergeCell ref="G17:G18"/>
    <mergeCell ref="H17:I18"/>
    <mergeCell ref="J13:L14"/>
    <mergeCell ref="A14:B14"/>
    <mergeCell ref="A11:B11"/>
    <mergeCell ref="C11:D12"/>
    <mergeCell ref="E11:F12"/>
    <mergeCell ref="G11:G12"/>
    <mergeCell ref="H11:I12"/>
    <mergeCell ref="J11:L12"/>
    <mergeCell ref="A12:B12"/>
    <mergeCell ref="A13:B13"/>
    <mergeCell ref="C13:D14"/>
    <mergeCell ref="E13:F14"/>
    <mergeCell ref="G13:G14"/>
    <mergeCell ref="H13:I14"/>
    <mergeCell ref="C1:G1"/>
    <mergeCell ref="B2:L3"/>
    <mergeCell ref="B4:D4"/>
    <mergeCell ref="B5:D5"/>
    <mergeCell ref="B6:F6"/>
    <mergeCell ref="A8:B8"/>
    <mergeCell ref="C8:D8"/>
    <mergeCell ref="E8:F8"/>
    <mergeCell ref="H8:I8"/>
    <mergeCell ref="J8:L8"/>
  </mergeCells>
  <pageMargins left="0.75" right="0.1" top="0.25" bottom="0.4" header="0" footer="0"/>
  <pageSetup orientation="portrait" r:id="rId1"/>
  <headerFooter>
    <oddHeader>&amp;RPage &amp;P of &amp;N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9"/>
  <dimension ref="A1:L34"/>
  <sheetViews>
    <sheetView showGridLines="0" zoomScaleNormal="100" workbookViewId="0"/>
  </sheetViews>
  <sheetFormatPr defaultColWidth="9.140625" defaultRowHeight="27" customHeight="1"/>
  <cols>
    <col min="1" max="1" width="22.28515625" customWidth="1"/>
    <col min="2" max="2" width="2.7109375" customWidth="1"/>
    <col min="3" max="3" width="4.140625" style="63" customWidth="1"/>
    <col min="4" max="4" width="8.140625" style="63" customWidth="1"/>
    <col min="5" max="5" width="11.140625" customWidth="1"/>
    <col min="6" max="6" width="1" customWidth="1"/>
    <col min="7" max="7" width="13.42578125" customWidth="1"/>
    <col min="8" max="8" width="25" customWidth="1"/>
    <col min="9" max="9" width="1" customWidth="1"/>
    <col min="10" max="10" width="1.85546875" customWidth="1"/>
    <col min="11" max="11" width="6" customWidth="1"/>
    <col min="12" max="12" width="1.7109375" customWidth="1"/>
    <col min="13" max="16384" width="9.140625" style="25"/>
  </cols>
  <sheetData>
    <row r="1" spans="1:12" s="24" customFormat="1" ht="32.25" customHeight="1">
      <c r="A1" s="19" t="s">
        <v>22</v>
      </c>
      <c r="B1" s="3"/>
      <c r="C1" s="169" t="str">
        <f>Instructions!B10</f>
        <v>Jemez 2021-2022</v>
      </c>
      <c r="D1" s="169"/>
      <c r="E1" s="169"/>
      <c r="F1" s="169"/>
      <c r="G1" s="169"/>
      <c r="H1" s="19" t="s">
        <v>72</v>
      </c>
      <c r="I1" s="3"/>
      <c r="J1" s="3"/>
      <c r="K1" s="3"/>
      <c r="L1" s="3"/>
    </row>
    <row r="2" spans="1:12" s="24" customFormat="1" ht="32.25" customHeight="1">
      <c r="A2" s="19" t="s">
        <v>6</v>
      </c>
      <c r="B2" s="169" t="s">
        <v>29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</row>
    <row r="3" spans="1:12" s="24" customFormat="1" ht="19.5" customHeight="1">
      <c r="A3" s="21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</row>
    <row r="4" spans="1:12" s="24" customFormat="1" ht="27" customHeight="1">
      <c r="A4" s="19" t="s">
        <v>11</v>
      </c>
      <c r="B4" s="168">
        <v>82</v>
      </c>
      <c r="C4" s="168"/>
      <c r="D4" s="168"/>
      <c r="E4" s="3"/>
      <c r="F4" s="3"/>
      <c r="G4" s="19" t="s">
        <v>12</v>
      </c>
      <c r="H4" s="20" t="s">
        <v>18</v>
      </c>
      <c r="I4" s="3"/>
      <c r="J4" s="3"/>
      <c r="K4" s="3"/>
      <c r="L4" s="3"/>
    </row>
    <row r="5" spans="1:12" s="24" customFormat="1" ht="27" customHeight="1">
      <c r="A5" s="19" t="s">
        <v>14</v>
      </c>
      <c r="B5" s="168">
        <f>IF(Instructions!B11="","",Instructions!B11)</f>
        <v>55910</v>
      </c>
      <c r="C5" s="168"/>
      <c r="D5" s="168"/>
      <c r="E5" s="3"/>
      <c r="F5" s="3"/>
      <c r="G5" s="1" t="s">
        <v>16</v>
      </c>
      <c r="H5" s="20" t="s">
        <v>25</v>
      </c>
      <c r="I5" s="3"/>
      <c r="J5" s="3"/>
      <c r="K5" s="3"/>
      <c r="L5" s="3"/>
    </row>
    <row r="6" spans="1:12" s="24" customFormat="1" ht="27" customHeight="1">
      <c r="A6" s="4" t="s">
        <v>15</v>
      </c>
      <c r="B6" s="168" t="str">
        <f>IF(Instructions!B12="","",Instructions!B12)</f>
        <v>Miguel Montoya</v>
      </c>
      <c r="C6" s="168"/>
      <c r="D6" s="168"/>
      <c r="E6" s="168"/>
      <c r="F6" s="168"/>
      <c r="G6" s="1" t="s">
        <v>17</v>
      </c>
      <c r="H6" s="23" t="str">
        <f>IF(Instructions!B13="","",Instructions!B13)</f>
        <v/>
      </c>
      <c r="I6" s="3"/>
      <c r="J6" s="3"/>
      <c r="K6" s="3"/>
      <c r="L6" s="3"/>
    </row>
    <row r="7" spans="1:12" s="24" customFormat="1" ht="27" customHeight="1">
      <c r="A7" s="26"/>
      <c r="B7" s="3"/>
      <c r="C7" s="62"/>
      <c r="D7" s="62"/>
      <c r="E7" s="3"/>
      <c r="F7" s="3"/>
      <c r="G7" s="1" t="s">
        <v>13</v>
      </c>
      <c r="H7" s="20" t="s">
        <v>21</v>
      </c>
      <c r="I7" s="3"/>
      <c r="J7" s="3"/>
      <c r="K7" s="3"/>
      <c r="L7" s="3"/>
    </row>
    <row r="8" spans="1:12" ht="27" customHeight="1">
      <c r="A8" s="167" t="s">
        <v>5</v>
      </c>
      <c r="B8" s="167"/>
      <c r="C8" s="167" t="s">
        <v>4</v>
      </c>
      <c r="D8" s="167"/>
      <c r="E8" s="166" t="s">
        <v>3</v>
      </c>
      <c r="F8" s="166"/>
      <c r="G8" s="48" t="s">
        <v>2</v>
      </c>
      <c r="H8" s="167" t="s">
        <v>1</v>
      </c>
      <c r="I8" s="167"/>
      <c r="J8" s="166" t="s">
        <v>0</v>
      </c>
      <c r="K8" s="166"/>
      <c r="L8" s="166"/>
    </row>
    <row r="9" spans="1:12" ht="27" customHeight="1">
      <c r="A9" s="40"/>
      <c r="B9" s="41"/>
      <c r="C9" s="56"/>
      <c r="D9" s="60"/>
      <c r="E9" s="6"/>
      <c r="F9" s="7"/>
      <c r="G9" s="8"/>
      <c r="H9" s="9"/>
      <c r="I9" s="10"/>
      <c r="J9" s="9"/>
      <c r="K9" s="11"/>
      <c r="L9" s="10"/>
    </row>
    <row r="10" spans="1:12" ht="27" customHeight="1">
      <c r="A10" s="55"/>
      <c r="B10" s="39"/>
      <c r="C10" s="58"/>
      <c r="D10" s="59"/>
      <c r="E10" s="46"/>
      <c r="F10" s="47"/>
      <c r="G10" s="14"/>
      <c r="H10" s="15"/>
      <c r="I10" s="16"/>
      <c r="J10" s="15"/>
      <c r="K10" s="17"/>
      <c r="L10" s="16"/>
    </row>
    <row r="11" spans="1:12" ht="27" customHeight="1">
      <c r="A11" s="188"/>
      <c r="B11" s="189"/>
      <c r="C11" s="188"/>
      <c r="D11" s="190"/>
      <c r="E11" s="186"/>
      <c r="F11" s="186"/>
      <c r="G11" s="186"/>
      <c r="H11" s="186"/>
      <c r="I11" s="186"/>
      <c r="J11" s="186"/>
      <c r="K11" s="186"/>
      <c r="L11" s="186"/>
    </row>
    <row r="12" spans="1:12" ht="27" customHeight="1">
      <c r="A12" s="183"/>
      <c r="B12" s="187"/>
      <c r="C12" s="191"/>
      <c r="D12" s="192"/>
      <c r="E12" s="186"/>
      <c r="F12" s="186"/>
      <c r="G12" s="186"/>
      <c r="H12" s="186"/>
      <c r="I12" s="186"/>
      <c r="J12" s="186"/>
      <c r="K12" s="186"/>
      <c r="L12" s="186"/>
    </row>
    <row r="13" spans="1:12" ht="27" customHeight="1">
      <c r="A13" s="188"/>
      <c r="B13" s="189"/>
      <c r="C13" s="188"/>
      <c r="D13" s="190"/>
      <c r="E13" s="186"/>
      <c r="F13" s="186"/>
      <c r="G13" s="186"/>
      <c r="H13" s="186"/>
      <c r="I13" s="186"/>
      <c r="J13" s="186"/>
      <c r="K13" s="186"/>
      <c r="L13" s="186"/>
    </row>
    <row r="14" spans="1:12" ht="27" customHeight="1">
      <c r="A14" s="183"/>
      <c r="B14" s="187"/>
      <c r="C14" s="191"/>
      <c r="D14" s="192"/>
      <c r="E14" s="186"/>
      <c r="F14" s="186"/>
      <c r="G14" s="186"/>
      <c r="H14" s="186"/>
      <c r="I14" s="186"/>
      <c r="J14" s="186"/>
      <c r="K14" s="186"/>
      <c r="L14" s="186"/>
    </row>
    <row r="15" spans="1:12" ht="27" customHeight="1">
      <c r="A15" s="188"/>
      <c r="B15" s="189"/>
      <c r="C15" s="188"/>
      <c r="D15" s="190"/>
      <c r="E15" s="186"/>
      <c r="F15" s="186"/>
      <c r="G15" s="186"/>
      <c r="H15" s="186"/>
      <c r="I15" s="186"/>
      <c r="J15" s="186"/>
      <c r="K15" s="186"/>
      <c r="L15" s="186"/>
    </row>
    <row r="16" spans="1:12" ht="27" customHeight="1">
      <c r="A16" s="183"/>
      <c r="B16" s="187"/>
      <c r="C16" s="191"/>
      <c r="D16" s="192"/>
      <c r="E16" s="186"/>
      <c r="F16" s="186"/>
      <c r="G16" s="186"/>
      <c r="H16" s="186"/>
      <c r="I16" s="186"/>
      <c r="J16" s="186"/>
      <c r="K16" s="186"/>
      <c r="L16" s="186"/>
    </row>
    <row r="17" spans="1:12" ht="27" customHeight="1">
      <c r="A17" s="188"/>
      <c r="B17" s="189"/>
      <c r="C17" s="188"/>
      <c r="D17" s="190"/>
      <c r="E17" s="186"/>
      <c r="F17" s="186"/>
      <c r="G17" s="186"/>
      <c r="H17" s="186"/>
      <c r="I17" s="186"/>
      <c r="J17" s="186"/>
      <c r="K17" s="186"/>
      <c r="L17" s="186"/>
    </row>
    <row r="18" spans="1:12" ht="27" customHeight="1">
      <c r="A18" s="183"/>
      <c r="B18" s="187"/>
      <c r="C18" s="191"/>
      <c r="D18" s="192"/>
      <c r="E18" s="186"/>
      <c r="F18" s="186"/>
      <c r="G18" s="186"/>
      <c r="H18" s="186"/>
      <c r="I18" s="186"/>
      <c r="J18" s="186"/>
      <c r="K18" s="186"/>
      <c r="L18" s="186"/>
    </row>
    <row r="19" spans="1:12" ht="27" customHeight="1">
      <c r="A19" s="188"/>
      <c r="B19" s="189"/>
      <c r="C19" s="188"/>
      <c r="D19" s="190"/>
      <c r="E19" s="186"/>
      <c r="F19" s="186"/>
      <c r="G19" s="186"/>
      <c r="H19" s="186"/>
      <c r="I19" s="186"/>
      <c r="J19" s="186"/>
      <c r="K19" s="186"/>
      <c r="L19" s="186"/>
    </row>
    <row r="20" spans="1:12" ht="27" customHeight="1">
      <c r="A20" s="183"/>
      <c r="B20" s="187"/>
      <c r="C20" s="191"/>
      <c r="D20" s="192"/>
      <c r="E20" s="186"/>
      <c r="F20" s="186"/>
      <c r="G20" s="186"/>
      <c r="H20" s="186"/>
      <c r="I20" s="186"/>
      <c r="J20" s="186"/>
      <c r="K20" s="186"/>
      <c r="L20" s="186"/>
    </row>
    <row r="21" spans="1:12" ht="27" customHeight="1">
      <c r="A21" s="188"/>
      <c r="B21" s="189"/>
      <c r="C21" s="188"/>
      <c r="D21" s="190"/>
      <c r="E21" s="186"/>
      <c r="F21" s="186"/>
      <c r="G21" s="186"/>
      <c r="H21" s="186"/>
      <c r="I21" s="186"/>
      <c r="J21" s="186"/>
      <c r="K21" s="186"/>
      <c r="L21" s="186"/>
    </row>
    <row r="22" spans="1:12" ht="27" customHeight="1">
      <c r="A22" s="183"/>
      <c r="B22" s="187"/>
      <c r="C22" s="191"/>
      <c r="D22" s="192"/>
      <c r="E22" s="186"/>
      <c r="F22" s="186"/>
      <c r="G22" s="186"/>
      <c r="H22" s="186"/>
      <c r="I22" s="186"/>
      <c r="J22" s="186"/>
      <c r="K22" s="186"/>
      <c r="L22" s="186"/>
    </row>
    <row r="23" spans="1:12" ht="27" customHeight="1">
      <c r="A23" s="188"/>
      <c r="B23" s="189"/>
      <c r="C23" s="188"/>
      <c r="D23" s="190"/>
      <c r="E23" s="186"/>
      <c r="F23" s="186"/>
      <c r="G23" s="186"/>
      <c r="H23" s="186"/>
      <c r="I23" s="186"/>
      <c r="J23" s="186"/>
      <c r="K23" s="186"/>
      <c r="L23" s="186"/>
    </row>
    <row r="24" spans="1:12" ht="27" customHeight="1">
      <c r="A24" s="183"/>
      <c r="B24" s="187"/>
      <c r="C24" s="191"/>
      <c r="D24" s="192"/>
      <c r="E24" s="186"/>
      <c r="F24" s="186"/>
      <c r="G24" s="186"/>
      <c r="H24" s="186"/>
      <c r="I24" s="186"/>
      <c r="J24" s="186"/>
      <c r="K24" s="186"/>
      <c r="L24" s="186"/>
    </row>
    <row r="25" spans="1:12" ht="27" customHeight="1">
      <c r="A25" s="188"/>
      <c r="B25" s="189"/>
      <c r="C25" s="188"/>
      <c r="D25" s="190"/>
      <c r="E25" s="186"/>
      <c r="F25" s="186"/>
      <c r="G25" s="186"/>
      <c r="H25" s="186"/>
      <c r="I25" s="186"/>
      <c r="J25" s="186"/>
      <c r="K25" s="186"/>
      <c r="L25" s="186"/>
    </row>
    <row r="26" spans="1:12" ht="27" customHeight="1">
      <c r="A26" s="183"/>
      <c r="B26" s="187"/>
      <c r="C26" s="191"/>
      <c r="D26" s="192"/>
      <c r="E26" s="186"/>
      <c r="F26" s="186"/>
      <c r="G26" s="186"/>
      <c r="H26" s="186"/>
      <c r="I26" s="186"/>
      <c r="J26" s="186"/>
      <c r="K26" s="186"/>
      <c r="L26" s="186"/>
    </row>
    <row r="27" spans="1:12" ht="27" customHeight="1">
      <c r="A27" s="188"/>
      <c r="B27" s="189"/>
      <c r="C27" s="188"/>
      <c r="D27" s="190"/>
      <c r="E27" s="186"/>
      <c r="F27" s="186"/>
      <c r="G27" s="186"/>
      <c r="H27" s="186"/>
      <c r="I27" s="186"/>
      <c r="J27" s="186"/>
      <c r="K27" s="186"/>
      <c r="L27" s="186"/>
    </row>
    <row r="28" spans="1:12" ht="27" customHeight="1">
      <c r="A28" s="183"/>
      <c r="B28" s="187"/>
      <c r="C28" s="191"/>
      <c r="D28" s="192"/>
      <c r="E28" s="186"/>
      <c r="F28" s="186"/>
      <c r="G28" s="186"/>
      <c r="H28" s="186"/>
      <c r="I28" s="186"/>
      <c r="J28" s="186"/>
      <c r="K28" s="186"/>
      <c r="L28" s="186"/>
    </row>
    <row r="29" spans="1:12" ht="27" customHeight="1">
      <c r="C29"/>
      <c r="D29"/>
    </row>
    <row r="30" spans="1:12" ht="27" customHeight="1">
      <c r="C30"/>
      <c r="D30"/>
    </row>
    <row r="31" spans="1:12" ht="27" customHeight="1">
      <c r="C31"/>
      <c r="D31"/>
    </row>
    <row r="32" spans="1:12" ht="27" customHeight="1">
      <c r="C32"/>
      <c r="D32"/>
    </row>
    <row r="33" spans="3:4" ht="27" customHeight="1">
      <c r="C33"/>
      <c r="D33"/>
    </row>
    <row r="34" spans="3:4" ht="27" customHeight="1">
      <c r="C34"/>
      <c r="D34"/>
    </row>
  </sheetData>
  <mergeCells count="73">
    <mergeCell ref="J27:L28"/>
    <mergeCell ref="A28:B28"/>
    <mergeCell ref="A27:B27"/>
    <mergeCell ref="C27:D28"/>
    <mergeCell ref="E27:F28"/>
    <mergeCell ref="G27:G28"/>
    <mergeCell ref="H27:I28"/>
    <mergeCell ref="J25:L26"/>
    <mergeCell ref="A26:B26"/>
    <mergeCell ref="A23:B23"/>
    <mergeCell ref="C23:D24"/>
    <mergeCell ref="E23:F24"/>
    <mergeCell ref="G23:G24"/>
    <mergeCell ref="H23:I24"/>
    <mergeCell ref="J23:L24"/>
    <mergeCell ref="A24:B24"/>
    <mergeCell ref="A25:B25"/>
    <mergeCell ref="C25:D26"/>
    <mergeCell ref="E25:F26"/>
    <mergeCell ref="G25:G26"/>
    <mergeCell ref="H25:I26"/>
    <mergeCell ref="J21:L22"/>
    <mergeCell ref="A22:B22"/>
    <mergeCell ref="A19:B19"/>
    <mergeCell ref="C19:D20"/>
    <mergeCell ref="E19:F20"/>
    <mergeCell ref="G19:G20"/>
    <mergeCell ref="H19:I20"/>
    <mergeCell ref="J19:L20"/>
    <mergeCell ref="A20:B20"/>
    <mergeCell ref="A21:B21"/>
    <mergeCell ref="C21:D22"/>
    <mergeCell ref="E21:F22"/>
    <mergeCell ref="G21:G22"/>
    <mergeCell ref="H21:I22"/>
    <mergeCell ref="J17:L18"/>
    <mergeCell ref="A18:B18"/>
    <mergeCell ref="A15:B15"/>
    <mergeCell ref="C15:D16"/>
    <mergeCell ref="E15:F16"/>
    <mergeCell ref="G15:G16"/>
    <mergeCell ref="H15:I16"/>
    <mergeCell ref="J15:L16"/>
    <mergeCell ref="A16:B16"/>
    <mergeCell ref="A17:B17"/>
    <mergeCell ref="C17:D18"/>
    <mergeCell ref="E17:F18"/>
    <mergeCell ref="G17:G18"/>
    <mergeCell ref="H17:I18"/>
    <mergeCell ref="J13:L14"/>
    <mergeCell ref="A14:B14"/>
    <mergeCell ref="A11:B11"/>
    <mergeCell ref="C11:D12"/>
    <mergeCell ref="E11:F12"/>
    <mergeCell ref="G11:G12"/>
    <mergeCell ref="H11:I12"/>
    <mergeCell ref="J11:L12"/>
    <mergeCell ref="A12:B12"/>
    <mergeCell ref="A13:B13"/>
    <mergeCell ref="C13:D14"/>
    <mergeCell ref="E13:F14"/>
    <mergeCell ref="G13:G14"/>
    <mergeCell ref="H13:I14"/>
    <mergeCell ref="C1:G1"/>
    <mergeCell ref="B2:L3"/>
    <mergeCell ref="B4:D4"/>
    <mergeCell ref="B5:D5"/>
    <mergeCell ref="B6:F6"/>
    <mergeCell ref="A8:B8"/>
    <mergeCell ref="C8:D8"/>
    <mergeCell ref="E8:F8"/>
    <mergeCell ref="H8:I8"/>
    <mergeCell ref="J8:L8"/>
  </mergeCells>
  <pageMargins left="0.75" right="0.1" top="0.25" bottom="0.4" header="0" footer="0"/>
  <pageSetup orientation="portrait" r:id="rId1"/>
  <headerFooter>
    <oddHeader>&amp;RPage &amp;P of &amp;N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1">
    <tabColor theme="1" tint="0.249977111117893"/>
  </sheetPr>
  <dimension ref="A1:BA173"/>
  <sheetViews>
    <sheetView topLeftCell="A145" workbookViewId="0">
      <selection activeCell="B14" sqref="B14"/>
    </sheetView>
  </sheetViews>
  <sheetFormatPr defaultRowHeight="12.75"/>
  <cols>
    <col min="1" max="1" width="9.140625" style="79"/>
    <col min="2" max="2" width="21.140625" style="79" customWidth="1"/>
    <col min="3" max="3" width="13.5703125" style="79" customWidth="1"/>
    <col min="4" max="4" width="17.140625" style="79" customWidth="1"/>
    <col min="5" max="5" width="17" style="79" customWidth="1"/>
    <col min="6" max="6" width="11.85546875" style="79" customWidth="1"/>
    <col min="7" max="257" width="9.140625" style="79"/>
    <col min="258" max="258" width="21.140625" style="79" customWidth="1"/>
    <col min="259" max="259" width="13.5703125" style="79" customWidth="1"/>
    <col min="260" max="260" width="17.140625" style="79" customWidth="1"/>
    <col min="261" max="261" width="17" style="79" customWidth="1"/>
    <col min="262" max="262" width="11.85546875" style="79" customWidth="1"/>
    <col min="263" max="513" width="9.140625" style="79"/>
    <col min="514" max="514" width="21.140625" style="79" customWidth="1"/>
    <col min="515" max="515" width="13.5703125" style="79" customWidth="1"/>
    <col min="516" max="516" width="17.140625" style="79" customWidth="1"/>
    <col min="517" max="517" width="17" style="79" customWidth="1"/>
    <col min="518" max="518" width="11.85546875" style="79" customWidth="1"/>
    <col min="519" max="769" width="9.140625" style="79"/>
    <col min="770" max="770" width="21.140625" style="79" customWidth="1"/>
    <col min="771" max="771" width="13.5703125" style="79" customWidth="1"/>
    <col min="772" max="772" width="17.140625" style="79" customWidth="1"/>
    <col min="773" max="773" width="17" style="79" customWidth="1"/>
    <col min="774" max="774" width="11.85546875" style="79" customWidth="1"/>
    <col min="775" max="1025" width="9.140625" style="79"/>
    <col min="1026" max="1026" width="21.140625" style="79" customWidth="1"/>
    <col min="1027" max="1027" width="13.5703125" style="79" customWidth="1"/>
    <col min="1028" max="1028" width="17.140625" style="79" customWidth="1"/>
    <col min="1029" max="1029" width="17" style="79" customWidth="1"/>
    <col min="1030" max="1030" width="11.85546875" style="79" customWidth="1"/>
    <col min="1031" max="1281" width="9.140625" style="79"/>
    <col min="1282" max="1282" width="21.140625" style="79" customWidth="1"/>
    <col min="1283" max="1283" width="13.5703125" style="79" customWidth="1"/>
    <col min="1284" max="1284" width="17.140625" style="79" customWidth="1"/>
    <col min="1285" max="1285" width="17" style="79" customWidth="1"/>
    <col min="1286" max="1286" width="11.85546875" style="79" customWidth="1"/>
    <col min="1287" max="1537" width="9.140625" style="79"/>
    <col min="1538" max="1538" width="21.140625" style="79" customWidth="1"/>
    <col min="1539" max="1539" width="13.5703125" style="79" customWidth="1"/>
    <col min="1540" max="1540" width="17.140625" style="79" customWidth="1"/>
    <col min="1541" max="1541" width="17" style="79" customWidth="1"/>
    <col min="1542" max="1542" width="11.85546875" style="79" customWidth="1"/>
    <col min="1543" max="1793" width="9.140625" style="79"/>
    <col min="1794" max="1794" width="21.140625" style="79" customWidth="1"/>
    <col min="1795" max="1795" width="13.5703125" style="79" customWidth="1"/>
    <col min="1796" max="1796" width="17.140625" style="79" customWidth="1"/>
    <col min="1797" max="1797" width="17" style="79" customWidth="1"/>
    <col min="1798" max="1798" width="11.85546875" style="79" customWidth="1"/>
    <col min="1799" max="2049" width="9.140625" style="79"/>
    <col min="2050" max="2050" width="21.140625" style="79" customWidth="1"/>
    <col min="2051" max="2051" width="13.5703125" style="79" customWidth="1"/>
    <col min="2052" max="2052" width="17.140625" style="79" customWidth="1"/>
    <col min="2053" max="2053" width="17" style="79" customWidth="1"/>
    <col min="2054" max="2054" width="11.85546875" style="79" customWidth="1"/>
    <col min="2055" max="2305" width="9.140625" style="79"/>
    <col min="2306" max="2306" width="21.140625" style="79" customWidth="1"/>
    <col min="2307" max="2307" width="13.5703125" style="79" customWidth="1"/>
    <col min="2308" max="2308" width="17.140625" style="79" customWidth="1"/>
    <col min="2309" max="2309" width="17" style="79" customWidth="1"/>
    <col min="2310" max="2310" width="11.85546875" style="79" customWidth="1"/>
    <col min="2311" max="2561" width="9.140625" style="79"/>
    <col min="2562" max="2562" width="21.140625" style="79" customWidth="1"/>
    <col min="2563" max="2563" width="13.5703125" style="79" customWidth="1"/>
    <col min="2564" max="2564" width="17.140625" style="79" customWidth="1"/>
    <col min="2565" max="2565" width="17" style="79" customWidth="1"/>
    <col min="2566" max="2566" width="11.85546875" style="79" customWidth="1"/>
    <col min="2567" max="2817" width="9.140625" style="79"/>
    <col min="2818" max="2818" width="21.140625" style="79" customWidth="1"/>
    <col min="2819" max="2819" width="13.5703125" style="79" customWidth="1"/>
    <col min="2820" max="2820" width="17.140625" style="79" customWidth="1"/>
    <col min="2821" max="2821" width="17" style="79" customWidth="1"/>
    <col min="2822" max="2822" width="11.85546875" style="79" customWidth="1"/>
    <col min="2823" max="3073" width="9.140625" style="79"/>
    <col min="3074" max="3074" width="21.140625" style="79" customWidth="1"/>
    <col min="3075" max="3075" width="13.5703125" style="79" customWidth="1"/>
    <col min="3076" max="3076" width="17.140625" style="79" customWidth="1"/>
    <col min="3077" max="3077" width="17" style="79" customWidth="1"/>
    <col min="3078" max="3078" width="11.85546875" style="79" customWidth="1"/>
    <col min="3079" max="3329" width="9.140625" style="79"/>
    <col min="3330" max="3330" width="21.140625" style="79" customWidth="1"/>
    <col min="3331" max="3331" width="13.5703125" style="79" customWidth="1"/>
    <col min="3332" max="3332" width="17.140625" style="79" customWidth="1"/>
    <col min="3333" max="3333" width="17" style="79" customWidth="1"/>
    <col min="3334" max="3334" width="11.85546875" style="79" customWidth="1"/>
    <col min="3335" max="3585" width="9.140625" style="79"/>
    <col min="3586" max="3586" width="21.140625" style="79" customWidth="1"/>
    <col min="3587" max="3587" width="13.5703125" style="79" customWidth="1"/>
    <col min="3588" max="3588" width="17.140625" style="79" customWidth="1"/>
    <col min="3589" max="3589" width="17" style="79" customWidth="1"/>
    <col min="3590" max="3590" width="11.85546875" style="79" customWidth="1"/>
    <col min="3591" max="3841" width="9.140625" style="79"/>
    <col min="3842" max="3842" width="21.140625" style="79" customWidth="1"/>
    <col min="3843" max="3843" width="13.5703125" style="79" customWidth="1"/>
    <col min="3844" max="3844" width="17.140625" style="79" customWidth="1"/>
    <col min="3845" max="3845" width="17" style="79" customWidth="1"/>
    <col min="3846" max="3846" width="11.85546875" style="79" customWidth="1"/>
    <col min="3847" max="4097" width="9.140625" style="79"/>
    <col min="4098" max="4098" width="21.140625" style="79" customWidth="1"/>
    <col min="4099" max="4099" width="13.5703125" style="79" customWidth="1"/>
    <col min="4100" max="4100" width="17.140625" style="79" customWidth="1"/>
    <col min="4101" max="4101" width="17" style="79" customWidth="1"/>
    <col min="4102" max="4102" width="11.85546875" style="79" customWidth="1"/>
    <col min="4103" max="4353" width="9.140625" style="79"/>
    <col min="4354" max="4354" width="21.140625" style="79" customWidth="1"/>
    <col min="4355" max="4355" width="13.5703125" style="79" customWidth="1"/>
    <col min="4356" max="4356" width="17.140625" style="79" customWidth="1"/>
    <col min="4357" max="4357" width="17" style="79" customWidth="1"/>
    <col min="4358" max="4358" width="11.85546875" style="79" customWidth="1"/>
    <col min="4359" max="4609" width="9.140625" style="79"/>
    <col min="4610" max="4610" width="21.140625" style="79" customWidth="1"/>
    <col min="4611" max="4611" width="13.5703125" style="79" customWidth="1"/>
    <col min="4612" max="4612" width="17.140625" style="79" customWidth="1"/>
    <col min="4613" max="4613" width="17" style="79" customWidth="1"/>
    <col min="4614" max="4614" width="11.85546875" style="79" customWidth="1"/>
    <col min="4615" max="4865" width="9.140625" style="79"/>
    <col min="4866" max="4866" width="21.140625" style="79" customWidth="1"/>
    <col min="4867" max="4867" width="13.5703125" style="79" customWidth="1"/>
    <col min="4868" max="4868" width="17.140625" style="79" customWidth="1"/>
    <col min="4869" max="4869" width="17" style="79" customWidth="1"/>
    <col min="4870" max="4870" width="11.85546875" style="79" customWidth="1"/>
    <col min="4871" max="5121" width="9.140625" style="79"/>
    <col min="5122" max="5122" width="21.140625" style="79" customWidth="1"/>
    <col min="5123" max="5123" width="13.5703125" style="79" customWidth="1"/>
    <col min="5124" max="5124" width="17.140625" style="79" customWidth="1"/>
    <col min="5125" max="5125" width="17" style="79" customWidth="1"/>
    <col min="5126" max="5126" width="11.85546875" style="79" customWidth="1"/>
    <col min="5127" max="5377" width="9.140625" style="79"/>
    <col min="5378" max="5378" width="21.140625" style="79" customWidth="1"/>
    <col min="5379" max="5379" width="13.5703125" style="79" customWidth="1"/>
    <col min="5380" max="5380" width="17.140625" style="79" customWidth="1"/>
    <col min="5381" max="5381" width="17" style="79" customWidth="1"/>
    <col min="5382" max="5382" width="11.85546875" style="79" customWidth="1"/>
    <col min="5383" max="5633" width="9.140625" style="79"/>
    <col min="5634" max="5634" width="21.140625" style="79" customWidth="1"/>
    <col min="5635" max="5635" width="13.5703125" style="79" customWidth="1"/>
    <col min="5636" max="5636" width="17.140625" style="79" customWidth="1"/>
    <col min="5637" max="5637" width="17" style="79" customWidth="1"/>
    <col min="5638" max="5638" width="11.85546875" style="79" customWidth="1"/>
    <col min="5639" max="5889" width="9.140625" style="79"/>
    <col min="5890" max="5890" width="21.140625" style="79" customWidth="1"/>
    <col min="5891" max="5891" width="13.5703125" style="79" customWidth="1"/>
    <col min="5892" max="5892" width="17.140625" style="79" customWidth="1"/>
    <col min="5893" max="5893" width="17" style="79" customWidth="1"/>
    <col min="5894" max="5894" width="11.85546875" style="79" customWidth="1"/>
    <col min="5895" max="6145" width="9.140625" style="79"/>
    <col min="6146" max="6146" width="21.140625" style="79" customWidth="1"/>
    <col min="6147" max="6147" width="13.5703125" style="79" customWidth="1"/>
    <col min="6148" max="6148" width="17.140625" style="79" customWidth="1"/>
    <col min="6149" max="6149" width="17" style="79" customWidth="1"/>
    <col min="6150" max="6150" width="11.85546875" style="79" customWidth="1"/>
    <col min="6151" max="6401" width="9.140625" style="79"/>
    <col min="6402" max="6402" width="21.140625" style="79" customWidth="1"/>
    <col min="6403" max="6403" width="13.5703125" style="79" customWidth="1"/>
    <col min="6404" max="6404" width="17.140625" style="79" customWidth="1"/>
    <col min="6405" max="6405" width="17" style="79" customWidth="1"/>
    <col min="6406" max="6406" width="11.85546875" style="79" customWidth="1"/>
    <col min="6407" max="6657" width="9.140625" style="79"/>
    <col min="6658" max="6658" width="21.140625" style="79" customWidth="1"/>
    <col min="6659" max="6659" width="13.5703125" style="79" customWidth="1"/>
    <col min="6660" max="6660" width="17.140625" style="79" customWidth="1"/>
    <col min="6661" max="6661" width="17" style="79" customWidth="1"/>
    <col min="6662" max="6662" width="11.85546875" style="79" customWidth="1"/>
    <col min="6663" max="6913" width="9.140625" style="79"/>
    <col min="6914" max="6914" width="21.140625" style="79" customWidth="1"/>
    <col min="6915" max="6915" width="13.5703125" style="79" customWidth="1"/>
    <col min="6916" max="6916" width="17.140625" style="79" customWidth="1"/>
    <col min="6917" max="6917" width="17" style="79" customWidth="1"/>
    <col min="6918" max="6918" width="11.85546875" style="79" customWidth="1"/>
    <col min="6919" max="7169" width="9.140625" style="79"/>
    <col min="7170" max="7170" width="21.140625" style="79" customWidth="1"/>
    <col min="7171" max="7171" width="13.5703125" style="79" customWidth="1"/>
    <col min="7172" max="7172" width="17.140625" style="79" customWidth="1"/>
    <col min="7173" max="7173" width="17" style="79" customWidth="1"/>
    <col min="7174" max="7174" width="11.85546875" style="79" customWidth="1"/>
    <col min="7175" max="7425" width="9.140625" style="79"/>
    <col min="7426" max="7426" width="21.140625" style="79" customWidth="1"/>
    <col min="7427" max="7427" width="13.5703125" style="79" customWidth="1"/>
    <col min="7428" max="7428" width="17.140625" style="79" customWidth="1"/>
    <col min="7429" max="7429" width="17" style="79" customWidth="1"/>
    <col min="7430" max="7430" width="11.85546875" style="79" customWidth="1"/>
    <col min="7431" max="7681" width="9.140625" style="79"/>
    <col min="7682" max="7682" width="21.140625" style="79" customWidth="1"/>
    <col min="7683" max="7683" width="13.5703125" style="79" customWidth="1"/>
    <col min="7684" max="7684" width="17.140625" style="79" customWidth="1"/>
    <col min="7685" max="7685" width="17" style="79" customWidth="1"/>
    <col min="7686" max="7686" width="11.85546875" style="79" customWidth="1"/>
    <col min="7687" max="7937" width="9.140625" style="79"/>
    <col min="7938" max="7938" width="21.140625" style="79" customWidth="1"/>
    <col min="7939" max="7939" width="13.5703125" style="79" customWidth="1"/>
    <col min="7940" max="7940" width="17.140625" style="79" customWidth="1"/>
    <col min="7941" max="7941" width="17" style="79" customWidth="1"/>
    <col min="7942" max="7942" width="11.85546875" style="79" customWidth="1"/>
    <col min="7943" max="8193" width="9.140625" style="79"/>
    <col min="8194" max="8194" width="21.140625" style="79" customWidth="1"/>
    <col min="8195" max="8195" width="13.5703125" style="79" customWidth="1"/>
    <col min="8196" max="8196" width="17.140625" style="79" customWidth="1"/>
    <col min="8197" max="8197" width="17" style="79" customWidth="1"/>
    <col min="8198" max="8198" width="11.85546875" style="79" customWidth="1"/>
    <col min="8199" max="8449" width="9.140625" style="79"/>
    <col min="8450" max="8450" width="21.140625" style="79" customWidth="1"/>
    <col min="8451" max="8451" width="13.5703125" style="79" customWidth="1"/>
    <col min="8452" max="8452" width="17.140625" style="79" customWidth="1"/>
    <col min="8453" max="8453" width="17" style="79" customWidth="1"/>
    <col min="8454" max="8454" width="11.85546875" style="79" customWidth="1"/>
    <col min="8455" max="8705" width="9.140625" style="79"/>
    <col min="8706" max="8706" width="21.140625" style="79" customWidth="1"/>
    <col min="8707" max="8707" width="13.5703125" style="79" customWidth="1"/>
    <col min="8708" max="8708" width="17.140625" style="79" customWidth="1"/>
    <col min="8709" max="8709" width="17" style="79" customWidth="1"/>
    <col min="8710" max="8710" width="11.85546875" style="79" customWidth="1"/>
    <col min="8711" max="8961" width="9.140625" style="79"/>
    <col min="8962" max="8962" width="21.140625" style="79" customWidth="1"/>
    <col min="8963" max="8963" width="13.5703125" style="79" customWidth="1"/>
    <col min="8964" max="8964" width="17.140625" style="79" customWidth="1"/>
    <col min="8965" max="8965" width="17" style="79" customWidth="1"/>
    <col min="8966" max="8966" width="11.85546875" style="79" customWidth="1"/>
    <col min="8967" max="9217" width="9.140625" style="79"/>
    <col min="9218" max="9218" width="21.140625" style="79" customWidth="1"/>
    <col min="9219" max="9219" width="13.5703125" style="79" customWidth="1"/>
    <col min="9220" max="9220" width="17.140625" style="79" customWidth="1"/>
    <col min="9221" max="9221" width="17" style="79" customWidth="1"/>
    <col min="9222" max="9222" width="11.85546875" style="79" customWidth="1"/>
    <col min="9223" max="9473" width="9.140625" style="79"/>
    <col min="9474" max="9474" width="21.140625" style="79" customWidth="1"/>
    <col min="9475" max="9475" width="13.5703125" style="79" customWidth="1"/>
    <col min="9476" max="9476" width="17.140625" style="79" customWidth="1"/>
    <col min="9477" max="9477" width="17" style="79" customWidth="1"/>
    <col min="9478" max="9478" width="11.85546875" style="79" customWidth="1"/>
    <col min="9479" max="9729" width="9.140625" style="79"/>
    <col min="9730" max="9730" width="21.140625" style="79" customWidth="1"/>
    <col min="9731" max="9731" width="13.5703125" style="79" customWidth="1"/>
    <col min="9732" max="9732" width="17.140625" style="79" customWidth="1"/>
    <col min="9733" max="9733" width="17" style="79" customWidth="1"/>
    <col min="9734" max="9734" width="11.85546875" style="79" customWidth="1"/>
    <col min="9735" max="9985" width="9.140625" style="79"/>
    <col min="9986" max="9986" width="21.140625" style="79" customWidth="1"/>
    <col min="9987" max="9987" width="13.5703125" style="79" customWidth="1"/>
    <col min="9988" max="9988" width="17.140625" style="79" customWidth="1"/>
    <col min="9989" max="9989" width="17" style="79" customWidth="1"/>
    <col min="9990" max="9990" width="11.85546875" style="79" customWidth="1"/>
    <col min="9991" max="10241" width="9.140625" style="79"/>
    <col min="10242" max="10242" width="21.140625" style="79" customWidth="1"/>
    <col min="10243" max="10243" width="13.5703125" style="79" customWidth="1"/>
    <col min="10244" max="10244" width="17.140625" style="79" customWidth="1"/>
    <col min="10245" max="10245" width="17" style="79" customWidth="1"/>
    <col min="10246" max="10246" width="11.85546875" style="79" customWidth="1"/>
    <col min="10247" max="10497" width="9.140625" style="79"/>
    <col min="10498" max="10498" width="21.140625" style="79" customWidth="1"/>
    <col min="10499" max="10499" width="13.5703125" style="79" customWidth="1"/>
    <col min="10500" max="10500" width="17.140625" style="79" customWidth="1"/>
    <col min="10501" max="10501" width="17" style="79" customWidth="1"/>
    <col min="10502" max="10502" width="11.85546875" style="79" customWidth="1"/>
    <col min="10503" max="10753" width="9.140625" style="79"/>
    <col min="10754" max="10754" width="21.140625" style="79" customWidth="1"/>
    <col min="10755" max="10755" width="13.5703125" style="79" customWidth="1"/>
    <col min="10756" max="10756" width="17.140625" style="79" customWidth="1"/>
    <col min="10757" max="10757" width="17" style="79" customWidth="1"/>
    <col min="10758" max="10758" width="11.85546875" style="79" customWidth="1"/>
    <col min="10759" max="11009" width="9.140625" style="79"/>
    <col min="11010" max="11010" width="21.140625" style="79" customWidth="1"/>
    <col min="11011" max="11011" width="13.5703125" style="79" customWidth="1"/>
    <col min="11012" max="11012" width="17.140625" style="79" customWidth="1"/>
    <col min="11013" max="11013" width="17" style="79" customWidth="1"/>
    <col min="11014" max="11014" width="11.85546875" style="79" customWidth="1"/>
    <col min="11015" max="11265" width="9.140625" style="79"/>
    <col min="11266" max="11266" width="21.140625" style="79" customWidth="1"/>
    <col min="11267" max="11267" width="13.5703125" style="79" customWidth="1"/>
    <col min="11268" max="11268" width="17.140625" style="79" customWidth="1"/>
    <col min="11269" max="11269" width="17" style="79" customWidth="1"/>
    <col min="11270" max="11270" width="11.85546875" style="79" customWidth="1"/>
    <col min="11271" max="11521" width="9.140625" style="79"/>
    <col min="11522" max="11522" width="21.140625" style="79" customWidth="1"/>
    <col min="11523" max="11523" width="13.5703125" style="79" customWidth="1"/>
    <col min="11524" max="11524" width="17.140625" style="79" customWidth="1"/>
    <col min="11525" max="11525" width="17" style="79" customWidth="1"/>
    <col min="11526" max="11526" width="11.85546875" style="79" customWidth="1"/>
    <col min="11527" max="11777" width="9.140625" style="79"/>
    <col min="11778" max="11778" width="21.140625" style="79" customWidth="1"/>
    <col min="11779" max="11779" width="13.5703125" style="79" customWidth="1"/>
    <col min="11780" max="11780" width="17.140625" style="79" customWidth="1"/>
    <col min="11781" max="11781" width="17" style="79" customWidth="1"/>
    <col min="11782" max="11782" width="11.85546875" style="79" customWidth="1"/>
    <col min="11783" max="12033" width="9.140625" style="79"/>
    <col min="12034" max="12034" width="21.140625" style="79" customWidth="1"/>
    <col min="12035" max="12035" width="13.5703125" style="79" customWidth="1"/>
    <col min="12036" max="12036" width="17.140625" style="79" customWidth="1"/>
    <col min="12037" max="12037" width="17" style="79" customWidth="1"/>
    <col min="12038" max="12038" width="11.85546875" style="79" customWidth="1"/>
    <col min="12039" max="12289" width="9.140625" style="79"/>
    <col min="12290" max="12290" width="21.140625" style="79" customWidth="1"/>
    <col min="12291" max="12291" width="13.5703125" style="79" customWidth="1"/>
    <col min="12292" max="12292" width="17.140625" style="79" customWidth="1"/>
    <col min="12293" max="12293" width="17" style="79" customWidth="1"/>
    <col min="12294" max="12294" width="11.85546875" style="79" customWidth="1"/>
    <col min="12295" max="12545" width="9.140625" style="79"/>
    <col min="12546" max="12546" width="21.140625" style="79" customWidth="1"/>
    <col min="12547" max="12547" width="13.5703125" style="79" customWidth="1"/>
    <col min="12548" max="12548" width="17.140625" style="79" customWidth="1"/>
    <col min="12549" max="12549" width="17" style="79" customWidth="1"/>
    <col min="12550" max="12550" width="11.85546875" style="79" customWidth="1"/>
    <col min="12551" max="12801" width="9.140625" style="79"/>
    <col min="12802" max="12802" width="21.140625" style="79" customWidth="1"/>
    <col min="12803" max="12803" width="13.5703125" style="79" customWidth="1"/>
    <col min="12804" max="12804" width="17.140625" style="79" customWidth="1"/>
    <col min="12805" max="12805" width="17" style="79" customWidth="1"/>
    <col min="12806" max="12806" width="11.85546875" style="79" customWidth="1"/>
    <col min="12807" max="13057" width="9.140625" style="79"/>
    <col min="13058" max="13058" width="21.140625" style="79" customWidth="1"/>
    <col min="13059" max="13059" width="13.5703125" style="79" customWidth="1"/>
    <col min="13060" max="13060" width="17.140625" style="79" customWidth="1"/>
    <col min="13061" max="13061" width="17" style="79" customWidth="1"/>
    <col min="13062" max="13062" width="11.85546875" style="79" customWidth="1"/>
    <col min="13063" max="13313" width="9.140625" style="79"/>
    <col min="13314" max="13314" width="21.140625" style="79" customWidth="1"/>
    <col min="13315" max="13315" width="13.5703125" style="79" customWidth="1"/>
    <col min="13316" max="13316" width="17.140625" style="79" customWidth="1"/>
    <col min="13317" max="13317" width="17" style="79" customWidth="1"/>
    <col min="13318" max="13318" width="11.85546875" style="79" customWidth="1"/>
    <col min="13319" max="13569" width="9.140625" style="79"/>
    <col min="13570" max="13570" width="21.140625" style="79" customWidth="1"/>
    <col min="13571" max="13571" width="13.5703125" style="79" customWidth="1"/>
    <col min="13572" max="13572" width="17.140625" style="79" customWidth="1"/>
    <col min="13573" max="13573" width="17" style="79" customWidth="1"/>
    <col min="13574" max="13574" width="11.85546875" style="79" customWidth="1"/>
    <col min="13575" max="13825" width="9.140625" style="79"/>
    <col min="13826" max="13826" width="21.140625" style="79" customWidth="1"/>
    <col min="13827" max="13827" width="13.5703125" style="79" customWidth="1"/>
    <col min="13828" max="13828" width="17.140625" style="79" customWidth="1"/>
    <col min="13829" max="13829" width="17" style="79" customWidth="1"/>
    <col min="13830" max="13830" width="11.85546875" style="79" customWidth="1"/>
    <col min="13831" max="14081" width="9.140625" style="79"/>
    <col min="14082" max="14082" width="21.140625" style="79" customWidth="1"/>
    <col min="14083" max="14083" width="13.5703125" style="79" customWidth="1"/>
    <col min="14084" max="14084" width="17.140625" style="79" customWidth="1"/>
    <col min="14085" max="14085" width="17" style="79" customWidth="1"/>
    <col min="14086" max="14086" width="11.85546875" style="79" customWidth="1"/>
    <col min="14087" max="14337" width="9.140625" style="79"/>
    <col min="14338" max="14338" width="21.140625" style="79" customWidth="1"/>
    <col min="14339" max="14339" width="13.5703125" style="79" customWidth="1"/>
    <col min="14340" max="14340" width="17.140625" style="79" customWidth="1"/>
    <col min="14341" max="14341" width="17" style="79" customWidth="1"/>
    <col min="14342" max="14342" width="11.85546875" style="79" customWidth="1"/>
    <col min="14343" max="14593" width="9.140625" style="79"/>
    <col min="14594" max="14594" width="21.140625" style="79" customWidth="1"/>
    <col min="14595" max="14595" width="13.5703125" style="79" customWidth="1"/>
    <col min="14596" max="14596" width="17.140625" style="79" customWidth="1"/>
    <col min="14597" max="14597" width="17" style="79" customWidth="1"/>
    <col min="14598" max="14598" width="11.85546875" style="79" customWidth="1"/>
    <col min="14599" max="14849" width="9.140625" style="79"/>
    <col min="14850" max="14850" width="21.140625" style="79" customWidth="1"/>
    <col min="14851" max="14851" width="13.5703125" style="79" customWidth="1"/>
    <col min="14852" max="14852" width="17.140625" style="79" customWidth="1"/>
    <col min="14853" max="14853" width="17" style="79" customWidth="1"/>
    <col min="14854" max="14854" width="11.85546875" style="79" customWidth="1"/>
    <col min="14855" max="15105" width="9.140625" style="79"/>
    <col min="15106" max="15106" width="21.140625" style="79" customWidth="1"/>
    <col min="15107" max="15107" width="13.5703125" style="79" customWidth="1"/>
    <col min="15108" max="15108" width="17.140625" style="79" customWidth="1"/>
    <col min="15109" max="15109" width="17" style="79" customWidth="1"/>
    <col min="15110" max="15110" width="11.85546875" style="79" customWidth="1"/>
    <col min="15111" max="15361" width="9.140625" style="79"/>
    <col min="15362" max="15362" width="21.140625" style="79" customWidth="1"/>
    <col min="15363" max="15363" width="13.5703125" style="79" customWidth="1"/>
    <col min="15364" max="15364" width="17.140625" style="79" customWidth="1"/>
    <col min="15365" max="15365" width="17" style="79" customWidth="1"/>
    <col min="15366" max="15366" width="11.85546875" style="79" customWidth="1"/>
    <col min="15367" max="15617" width="9.140625" style="79"/>
    <col min="15618" max="15618" width="21.140625" style="79" customWidth="1"/>
    <col min="15619" max="15619" width="13.5703125" style="79" customWidth="1"/>
    <col min="15620" max="15620" width="17.140625" style="79" customWidth="1"/>
    <col min="15621" max="15621" width="17" style="79" customWidth="1"/>
    <col min="15622" max="15622" width="11.85546875" style="79" customWidth="1"/>
    <col min="15623" max="15873" width="9.140625" style="79"/>
    <col min="15874" max="15874" width="21.140625" style="79" customWidth="1"/>
    <col min="15875" max="15875" width="13.5703125" style="79" customWidth="1"/>
    <col min="15876" max="15876" width="17.140625" style="79" customWidth="1"/>
    <col min="15877" max="15877" width="17" style="79" customWidth="1"/>
    <col min="15878" max="15878" width="11.85546875" style="79" customWidth="1"/>
    <col min="15879" max="16129" width="9.140625" style="79"/>
    <col min="16130" max="16130" width="21.140625" style="79" customWidth="1"/>
    <col min="16131" max="16131" width="13.5703125" style="79" customWidth="1"/>
    <col min="16132" max="16132" width="17.140625" style="79" customWidth="1"/>
    <col min="16133" max="16133" width="17" style="79" customWidth="1"/>
    <col min="16134" max="16134" width="11.85546875" style="79" customWidth="1"/>
    <col min="16135" max="16384" width="9.140625" style="79"/>
  </cols>
  <sheetData>
    <row r="1" spans="1:8" ht="19.5">
      <c r="D1" s="80" t="s">
        <v>85</v>
      </c>
    </row>
    <row r="2" spans="1:8" ht="18">
      <c r="D2" s="81" t="s">
        <v>86</v>
      </c>
    </row>
    <row r="3" spans="1:8">
      <c r="D3" s="82"/>
    </row>
    <row r="4" spans="1:8">
      <c r="A4" s="79" t="s">
        <v>87</v>
      </c>
      <c r="H4" s="83"/>
    </row>
    <row r="5" spans="1:8">
      <c r="A5" s="83" t="s">
        <v>88</v>
      </c>
      <c r="H5" s="83"/>
    </row>
    <row r="6" spans="1:8">
      <c r="D6" s="82"/>
      <c r="H6" s="83"/>
    </row>
    <row r="7" spans="1:8">
      <c r="A7" s="84" t="s">
        <v>89</v>
      </c>
      <c r="C7" s="85" t="s">
        <v>90</v>
      </c>
      <c r="D7" s="82"/>
      <c r="H7" s="83"/>
    </row>
    <row r="8" spans="1:8">
      <c r="A8" s="84" t="s">
        <v>91</v>
      </c>
      <c r="C8" s="86" t="s">
        <v>92</v>
      </c>
      <c r="D8" s="82"/>
      <c r="H8" s="83"/>
    </row>
    <row r="9" spans="1:8">
      <c r="A9" s="84" t="s">
        <v>93</v>
      </c>
      <c r="D9" s="82"/>
      <c r="H9" s="83"/>
    </row>
    <row r="10" spans="1:8" ht="18">
      <c r="A10" s="84" t="s">
        <v>94</v>
      </c>
      <c r="B10" s="87"/>
      <c r="C10" s="87"/>
      <c r="D10" s="88" t="s">
        <v>95</v>
      </c>
      <c r="E10" s="88" t="s">
        <v>96</v>
      </c>
      <c r="F10" s="87"/>
      <c r="G10" s="87"/>
    </row>
    <row r="11" spans="1:8" ht="18">
      <c r="A11" s="84" t="s">
        <v>97</v>
      </c>
      <c r="B11" s="89"/>
      <c r="C11" s="88" t="s">
        <v>98</v>
      </c>
      <c r="D11" s="90">
        <v>30</v>
      </c>
      <c r="E11" s="90">
        <v>29</v>
      </c>
      <c r="F11" s="87" t="s">
        <v>99</v>
      </c>
    </row>
    <row r="12" spans="1:8" ht="18">
      <c r="A12" s="91" t="s">
        <v>100</v>
      </c>
      <c r="B12" s="89"/>
      <c r="C12" s="88" t="s">
        <v>101</v>
      </c>
      <c r="D12" s="92">
        <v>1</v>
      </c>
      <c r="E12" s="92">
        <v>1</v>
      </c>
      <c r="F12" s="87" t="s">
        <v>102</v>
      </c>
    </row>
    <row r="13" spans="1:8" ht="18">
      <c r="A13" s="91" t="s">
        <v>103</v>
      </c>
      <c r="B13" s="89"/>
      <c r="C13" s="88"/>
      <c r="D13" s="93"/>
      <c r="E13" s="93"/>
      <c r="F13" s="94"/>
    </row>
    <row r="14" spans="1:8" ht="18">
      <c r="A14" s="89"/>
      <c r="B14" s="89"/>
      <c r="C14" s="88"/>
      <c r="D14" s="93"/>
      <c r="E14" s="93"/>
      <c r="F14" s="94"/>
    </row>
    <row r="15" spans="1:8" ht="18.75">
      <c r="A15" s="93"/>
      <c r="B15" s="93"/>
      <c r="C15" s="95" t="s">
        <v>104</v>
      </c>
      <c r="D15" s="96" t="s">
        <v>105</v>
      </c>
      <c r="E15" s="95" t="s">
        <v>106</v>
      </c>
      <c r="F15" s="87"/>
    </row>
    <row r="16" spans="1:8" ht="18">
      <c r="A16" s="97" t="s">
        <v>107</v>
      </c>
      <c r="B16" s="98"/>
      <c r="C16" s="99">
        <f>IF(AND(D11=0,E11=0),"&lt;1",IF(AND(D11&gt;=49,E11&gt;=48),"&gt;1630.4",VLOOKUP(D11,C22:BA172,E11+3)))</f>
        <v>75.62</v>
      </c>
      <c r="D16" s="99">
        <f>IF(AND(D11=0,E11=0),"&lt;1",IF(AND(D11&gt;=49,E11&gt;=48),"&gt;2419.6",VLOOKUP(D11,B22:BA172,E11+4)))</f>
        <v>95.6</v>
      </c>
      <c r="E16" s="99">
        <f>IF(AND(D11&gt;=49,E11&gt;=48),"&gt;4716.1",VLOOKUP(D11,A22:BA172,E11+5))</f>
        <v>119.17</v>
      </c>
      <c r="F16" s="87" t="s">
        <v>108</v>
      </c>
    </row>
    <row r="17" spans="1:53" ht="18">
      <c r="A17" s="97" t="s">
        <v>109</v>
      </c>
      <c r="B17" s="98"/>
      <c r="C17" s="100">
        <f>IF(AND(D12=0,E12=0),"&lt;1",IF(AND(D11&gt;=49,E11&gt;=48),"&gt;1630.4",VLOOKUP(D12,C22:BA172,E11+3)))</f>
        <v>21.96</v>
      </c>
      <c r="D17" s="100">
        <f>IF(AND(D12=0,E12=0),"&lt;1",IF(AND(D12&gt;=49,E12&gt;=48),"&gt;2419.6",VLOOKUP(D12,B22:BA172,E12+4)))</f>
        <v>2.0099999999999998</v>
      </c>
      <c r="E17" s="100">
        <f>IF(AND(D12&gt;=49,E12&gt;=48),"4716.1",VLOOKUP(D12,A22:BA172,E12+5))</f>
        <v>5.92</v>
      </c>
      <c r="F17" s="87" t="s">
        <v>110</v>
      </c>
    </row>
    <row r="18" spans="1:53" ht="18.75">
      <c r="F18" s="101" t="s">
        <v>111</v>
      </c>
    </row>
    <row r="19" spans="1:53" s="102" customFormat="1" ht="18.75">
      <c r="F19" s="103" t="s">
        <v>112</v>
      </c>
    </row>
    <row r="20" spans="1:53" s="104" customFormat="1" ht="18.75">
      <c r="F20" s="105"/>
    </row>
    <row r="21" spans="1:53" s="104" customFormat="1">
      <c r="C21" s="106"/>
      <c r="D21" s="107"/>
      <c r="E21" s="106" t="s">
        <v>113</v>
      </c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8"/>
    </row>
    <row r="22" spans="1:53" s="104" customFormat="1">
      <c r="A22" s="104" t="s">
        <v>114</v>
      </c>
      <c r="B22" s="104" t="s">
        <v>114</v>
      </c>
      <c r="C22" s="109" t="s">
        <v>115</v>
      </c>
      <c r="D22" s="106" t="s">
        <v>116</v>
      </c>
      <c r="E22" s="109">
        <v>0</v>
      </c>
      <c r="F22" s="110">
        <v>1</v>
      </c>
      <c r="G22" s="110">
        <v>2</v>
      </c>
      <c r="H22" s="110">
        <v>3</v>
      </c>
      <c r="I22" s="110">
        <v>4</v>
      </c>
      <c r="J22" s="110">
        <v>5</v>
      </c>
      <c r="K22" s="110">
        <v>6</v>
      </c>
      <c r="L22" s="110">
        <v>7</v>
      </c>
      <c r="M22" s="110">
        <v>8</v>
      </c>
      <c r="N22" s="110">
        <v>9</v>
      </c>
      <c r="O22" s="110">
        <v>10</v>
      </c>
      <c r="P22" s="110">
        <v>11</v>
      </c>
      <c r="Q22" s="110">
        <v>12</v>
      </c>
      <c r="R22" s="110">
        <v>13</v>
      </c>
      <c r="S22" s="110">
        <v>14</v>
      </c>
      <c r="T22" s="110">
        <v>15</v>
      </c>
      <c r="U22" s="110">
        <v>16</v>
      </c>
      <c r="V22" s="110">
        <v>17</v>
      </c>
      <c r="W22" s="110">
        <v>18</v>
      </c>
      <c r="X22" s="110">
        <v>19</v>
      </c>
      <c r="Y22" s="110">
        <v>20</v>
      </c>
      <c r="Z22" s="110">
        <v>21</v>
      </c>
      <c r="AA22" s="110">
        <v>22</v>
      </c>
      <c r="AB22" s="110">
        <v>23</v>
      </c>
      <c r="AC22" s="110">
        <v>24</v>
      </c>
      <c r="AD22" s="110">
        <v>25</v>
      </c>
      <c r="AE22" s="110">
        <v>26</v>
      </c>
      <c r="AF22" s="110">
        <v>27</v>
      </c>
      <c r="AG22" s="110">
        <v>28</v>
      </c>
      <c r="AH22" s="110">
        <v>29</v>
      </c>
      <c r="AI22" s="110">
        <v>30</v>
      </c>
      <c r="AJ22" s="110">
        <v>31</v>
      </c>
      <c r="AK22" s="110">
        <v>32</v>
      </c>
      <c r="AL22" s="110">
        <v>33</v>
      </c>
      <c r="AM22" s="110">
        <v>34</v>
      </c>
      <c r="AN22" s="110">
        <v>35</v>
      </c>
      <c r="AO22" s="110">
        <v>36</v>
      </c>
      <c r="AP22" s="110">
        <v>37</v>
      </c>
      <c r="AQ22" s="110">
        <v>38</v>
      </c>
      <c r="AR22" s="110">
        <v>39</v>
      </c>
      <c r="AS22" s="110">
        <v>40</v>
      </c>
      <c r="AT22" s="110">
        <v>41</v>
      </c>
      <c r="AU22" s="110">
        <v>42</v>
      </c>
      <c r="AV22" s="110">
        <v>43</v>
      </c>
      <c r="AW22" s="110">
        <v>44</v>
      </c>
      <c r="AX22" s="110">
        <v>45</v>
      </c>
      <c r="AY22" s="110">
        <v>46</v>
      </c>
      <c r="AZ22" s="110">
        <v>47</v>
      </c>
      <c r="BA22" s="111">
        <v>48</v>
      </c>
    </row>
    <row r="23" spans="1:53" s="104" customFormat="1">
      <c r="C23" s="109">
        <v>0</v>
      </c>
      <c r="D23" s="106" t="s">
        <v>117</v>
      </c>
      <c r="E23" s="106">
        <v>0</v>
      </c>
      <c r="F23" s="112">
        <v>0.03</v>
      </c>
      <c r="G23" s="112">
        <v>0.25</v>
      </c>
      <c r="H23" s="112">
        <v>0.61</v>
      </c>
      <c r="I23" s="112">
        <v>1.1299999999999999</v>
      </c>
      <c r="J23" s="112">
        <v>1.7</v>
      </c>
      <c r="K23" s="112">
        <v>2.2799999999999998</v>
      </c>
      <c r="L23" s="112">
        <v>2.93</v>
      </c>
      <c r="M23" s="112">
        <v>3.67</v>
      </c>
      <c r="N23" s="112">
        <v>4.4800000000000004</v>
      </c>
      <c r="O23" s="112">
        <v>5.18</v>
      </c>
      <c r="P23" s="112">
        <v>5.91</v>
      </c>
      <c r="Q23" s="112">
        <v>6.93</v>
      </c>
      <c r="R23" s="112">
        <v>7.76</v>
      </c>
      <c r="S23" s="112">
        <v>8.64</v>
      </c>
      <c r="T23" s="112">
        <v>8.9700000000000006</v>
      </c>
      <c r="U23" s="112">
        <v>9.58</v>
      </c>
      <c r="V23" s="112">
        <v>10.52</v>
      </c>
      <c r="W23" s="112">
        <v>11.5</v>
      </c>
      <c r="X23" s="112">
        <v>12.53</v>
      </c>
      <c r="Y23" s="112">
        <v>13.2</v>
      </c>
      <c r="Z23" s="112">
        <v>13.87</v>
      </c>
      <c r="AA23" s="112">
        <v>14.54</v>
      </c>
      <c r="AB23" s="112">
        <v>15.67</v>
      </c>
      <c r="AC23" s="112">
        <v>16.36</v>
      </c>
      <c r="AD23" s="112">
        <v>17.55</v>
      </c>
      <c r="AE23" s="112">
        <v>18.27</v>
      </c>
      <c r="AF23" s="112">
        <v>19.52</v>
      </c>
      <c r="AG23" s="112">
        <v>19.71</v>
      </c>
      <c r="AH23" s="112">
        <v>21</v>
      </c>
      <c r="AI23" s="112">
        <v>21.74</v>
      </c>
      <c r="AJ23" s="112">
        <v>22.49</v>
      </c>
      <c r="AK23" s="112">
        <v>23.87</v>
      </c>
      <c r="AL23" s="112">
        <v>24.63</v>
      </c>
      <c r="AM23" s="112">
        <v>25.4</v>
      </c>
      <c r="AN23" s="112">
        <v>26.17</v>
      </c>
      <c r="AO23" s="112">
        <v>27.66</v>
      </c>
      <c r="AP23" s="112">
        <v>28.45</v>
      </c>
      <c r="AQ23" s="112">
        <v>29.24</v>
      </c>
      <c r="AR23" s="112">
        <v>30.04</v>
      </c>
      <c r="AS23" s="112">
        <v>30.84</v>
      </c>
      <c r="AT23" s="112">
        <v>31.63</v>
      </c>
      <c r="AU23" s="112">
        <v>33.270000000000003</v>
      </c>
      <c r="AV23" s="112">
        <v>34.090000000000003</v>
      </c>
      <c r="AW23" s="112">
        <v>34.92</v>
      </c>
      <c r="AX23" s="112">
        <v>35.74</v>
      </c>
      <c r="AY23" s="112">
        <v>37.49</v>
      </c>
      <c r="AZ23" s="112">
        <v>38.340000000000003</v>
      </c>
      <c r="BA23" s="113">
        <v>39.19</v>
      </c>
    </row>
    <row r="24" spans="1:53" s="104" customFormat="1">
      <c r="B24" s="114">
        <f>C23</f>
        <v>0</v>
      </c>
      <c r="C24" s="115"/>
      <c r="D24" s="116" t="s">
        <v>118</v>
      </c>
      <c r="E24" s="116">
        <v>0</v>
      </c>
      <c r="F24" s="117">
        <v>0.99</v>
      </c>
      <c r="G24" s="117">
        <v>1.99</v>
      </c>
      <c r="H24" s="117">
        <v>2.98</v>
      </c>
      <c r="I24" s="117">
        <v>3.98</v>
      </c>
      <c r="J24" s="117">
        <v>4.9800000000000004</v>
      </c>
      <c r="K24" s="117">
        <v>5.98</v>
      </c>
      <c r="L24" s="117">
        <v>6.98</v>
      </c>
      <c r="M24" s="117">
        <v>7.99</v>
      </c>
      <c r="N24" s="117">
        <v>8.99</v>
      </c>
      <c r="O24" s="117">
        <v>10</v>
      </c>
      <c r="P24" s="117">
        <v>11.01</v>
      </c>
      <c r="Q24" s="117">
        <v>12.02</v>
      </c>
      <c r="R24" s="117">
        <v>13.03</v>
      </c>
      <c r="S24" s="117">
        <v>14.05</v>
      </c>
      <c r="T24" s="117">
        <v>15.06</v>
      </c>
      <c r="U24" s="117">
        <v>16.079999999999998</v>
      </c>
      <c r="V24" s="117">
        <v>17.100000000000001</v>
      </c>
      <c r="W24" s="117">
        <v>18.12</v>
      </c>
      <c r="X24" s="117">
        <v>19.14</v>
      </c>
      <c r="Y24" s="117">
        <v>20.170000000000002</v>
      </c>
      <c r="Z24" s="117">
        <v>21.19</v>
      </c>
      <c r="AA24" s="117">
        <v>22.22</v>
      </c>
      <c r="AB24" s="117">
        <v>23.25</v>
      </c>
      <c r="AC24" s="117">
        <v>24.28</v>
      </c>
      <c r="AD24" s="117">
        <v>25.31</v>
      </c>
      <c r="AE24" s="117">
        <v>26.35</v>
      </c>
      <c r="AF24" s="117">
        <v>27.38</v>
      </c>
      <c r="AG24" s="117">
        <v>28.42</v>
      </c>
      <c r="AH24" s="117">
        <v>29.46</v>
      </c>
      <c r="AI24" s="117">
        <v>30.5</v>
      </c>
      <c r="AJ24" s="117">
        <v>31.54</v>
      </c>
      <c r="AK24" s="117">
        <v>32.590000000000003</v>
      </c>
      <c r="AL24" s="117">
        <v>33.630000000000003</v>
      </c>
      <c r="AM24" s="117">
        <v>34.68</v>
      </c>
      <c r="AN24" s="117">
        <v>35.729999999999997</v>
      </c>
      <c r="AO24" s="117">
        <v>36.78</v>
      </c>
      <c r="AP24" s="117">
        <v>37.840000000000003</v>
      </c>
      <c r="AQ24" s="117">
        <v>38.89</v>
      </c>
      <c r="AR24" s="117">
        <v>39.950000000000003</v>
      </c>
      <c r="AS24" s="117">
        <v>41.01</v>
      </c>
      <c r="AT24" s="117">
        <v>42.07</v>
      </c>
      <c r="AU24" s="117">
        <v>43.13</v>
      </c>
      <c r="AV24" s="117">
        <v>44.19</v>
      </c>
      <c r="AW24" s="117">
        <v>45.26</v>
      </c>
      <c r="AX24" s="117">
        <v>46.33</v>
      </c>
      <c r="AY24" s="117">
        <v>47.4</v>
      </c>
      <c r="AZ24" s="117">
        <v>48.47</v>
      </c>
      <c r="BA24" s="118">
        <v>49.54</v>
      </c>
    </row>
    <row r="25" spans="1:53" s="104" customFormat="1">
      <c r="A25" s="114">
        <f>C23</f>
        <v>0</v>
      </c>
      <c r="C25" s="115"/>
      <c r="D25" s="116" t="s">
        <v>119</v>
      </c>
      <c r="E25" s="116">
        <v>3.67</v>
      </c>
      <c r="F25" s="117">
        <v>3.67</v>
      </c>
      <c r="G25" s="117">
        <v>5.59</v>
      </c>
      <c r="H25" s="117">
        <v>7.3</v>
      </c>
      <c r="I25" s="117">
        <v>8.94</v>
      </c>
      <c r="J25" s="117">
        <v>10.54</v>
      </c>
      <c r="K25" s="117">
        <v>12.12</v>
      </c>
      <c r="L25" s="117">
        <v>13.71</v>
      </c>
      <c r="M25" s="117">
        <v>15.28</v>
      </c>
      <c r="N25" s="117">
        <v>15.78</v>
      </c>
      <c r="O25" s="117">
        <v>16.93</v>
      </c>
      <c r="P25" s="117">
        <v>18.48</v>
      </c>
      <c r="Q25" s="117">
        <v>20.100000000000001</v>
      </c>
      <c r="R25" s="117">
        <v>21.17</v>
      </c>
      <c r="S25" s="117">
        <v>21.85</v>
      </c>
      <c r="T25" s="117">
        <v>23.44</v>
      </c>
      <c r="U25" s="117">
        <v>24.93</v>
      </c>
      <c r="V25" s="117">
        <v>25.71</v>
      </c>
      <c r="W25" s="117">
        <v>26.89</v>
      </c>
      <c r="X25" s="117">
        <v>28.56</v>
      </c>
      <c r="Y25" s="117">
        <v>29.32</v>
      </c>
      <c r="Z25" s="117">
        <v>30.47</v>
      </c>
      <c r="AA25" s="117">
        <v>31.84</v>
      </c>
      <c r="AB25" s="117">
        <v>33.1</v>
      </c>
      <c r="AC25" s="117">
        <v>34.17</v>
      </c>
      <c r="AD25" s="117">
        <v>35.200000000000003</v>
      </c>
      <c r="AE25" s="117">
        <v>36.450000000000003</v>
      </c>
      <c r="AF25" s="117">
        <v>37.67</v>
      </c>
      <c r="AG25" s="117">
        <v>38.590000000000003</v>
      </c>
      <c r="AH25" s="117">
        <v>39.89</v>
      </c>
      <c r="AI25" s="117">
        <v>41.18</v>
      </c>
      <c r="AJ25" s="117">
        <v>42.25</v>
      </c>
      <c r="AK25" s="117">
        <v>43.43</v>
      </c>
      <c r="AL25" s="117">
        <v>44.43</v>
      </c>
      <c r="AM25" s="117">
        <v>45.68</v>
      </c>
      <c r="AN25" s="117">
        <v>46.79</v>
      </c>
      <c r="AO25" s="117">
        <v>47.97</v>
      </c>
      <c r="AP25" s="117">
        <v>49.04</v>
      </c>
      <c r="AQ25" s="117">
        <v>50.32</v>
      </c>
      <c r="AR25" s="117">
        <v>51.16</v>
      </c>
      <c r="AS25" s="117">
        <v>52.84</v>
      </c>
      <c r="AT25" s="117">
        <v>53.68</v>
      </c>
      <c r="AU25" s="117">
        <v>54.74</v>
      </c>
      <c r="AV25" s="117">
        <v>56.12</v>
      </c>
      <c r="AW25" s="117">
        <v>57.11</v>
      </c>
      <c r="AX25" s="117">
        <v>58.1</v>
      </c>
      <c r="AY25" s="117">
        <v>59.47</v>
      </c>
      <c r="AZ25" s="117">
        <v>60.69</v>
      </c>
      <c r="BA25" s="118">
        <v>61.61</v>
      </c>
    </row>
    <row r="26" spans="1:53" s="104" customFormat="1">
      <c r="B26" s="114"/>
      <c r="C26" s="109">
        <v>1</v>
      </c>
      <c r="D26" s="106" t="s">
        <v>117</v>
      </c>
      <c r="E26" s="106">
        <v>0.05</v>
      </c>
      <c r="F26" s="112">
        <v>0.25</v>
      </c>
      <c r="G26" s="112">
        <v>0.62</v>
      </c>
      <c r="H26" s="112">
        <v>1.1399999999999999</v>
      </c>
      <c r="I26" s="112">
        <v>1.72</v>
      </c>
      <c r="J26" s="112">
        <v>2.2999999999999998</v>
      </c>
      <c r="K26" s="112">
        <v>2.96</v>
      </c>
      <c r="L26" s="112">
        <v>3.7</v>
      </c>
      <c r="M26" s="112">
        <v>4.34</v>
      </c>
      <c r="N26" s="112">
        <v>5.22</v>
      </c>
      <c r="O26" s="112">
        <v>5.97</v>
      </c>
      <c r="P26" s="112">
        <v>6.75</v>
      </c>
      <c r="Q26" s="112">
        <v>7.58</v>
      </c>
      <c r="R26" s="112">
        <v>8.7200000000000006</v>
      </c>
      <c r="S26" s="112">
        <v>9.35</v>
      </c>
      <c r="T26" s="112">
        <v>9.67</v>
      </c>
      <c r="U26" s="112">
        <v>10.62</v>
      </c>
      <c r="V26" s="112">
        <v>11.61</v>
      </c>
      <c r="W26" s="112">
        <v>12.64</v>
      </c>
      <c r="X26" s="112">
        <v>13.32</v>
      </c>
      <c r="Y26" s="112">
        <v>14</v>
      </c>
      <c r="Z26" s="112">
        <v>14.68</v>
      </c>
      <c r="AA26" s="112">
        <v>15.82</v>
      </c>
      <c r="AB26" s="112">
        <v>17</v>
      </c>
      <c r="AC26" s="112">
        <v>17.22</v>
      </c>
      <c r="AD26" s="112">
        <v>18.440000000000001</v>
      </c>
      <c r="AE26" s="112">
        <v>19.170000000000002</v>
      </c>
      <c r="AF26" s="112">
        <v>20.46</v>
      </c>
      <c r="AG26" s="112">
        <v>21.21</v>
      </c>
      <c r="AH26" s="112">
        <v>21.96</v>
      </c>
      <c r="AI26" s="112">
        <v>22.71</v>
      </c>
      <c r="AJ26" s="112">
        <v>23.46</v>
      </c>
      <c r="AK26" s="112">
        <v>24.88</v>
      </c>
      <c r="AL26" s="112">
        <v>25.66</v>
      </c>
      <c r="AM26" s="112">
        <v>26.43</v>
      </c>
      <c r="AN26" s="112">
        <v>27.94</v>
      </c>
      <c r="AO26" s="112">
        <v>28.74</v>
      </c>
      <c r="AP26" s="112">
        <v>29.54</v>
      </c>
      <c r="AQ26" s="112">
        <v>30.35</v>
      </c>
      <c r="AR26" s="112">
        <v>31.15</v>
      </c>
      <c r="AS26" s="112">
        <v>32.79</v>
      </c>
      <c r="AT26" s="112">
        <v>33.619999999999997</v>
      </c>
      <c r="AU26" s="112">
        <v>34.450000000000003</v>
      </c>
      <c r="AV26" s="112">
        <v>35.28</v>
      </c>
      <c r="AW26" s="112">
        <v>36.119999999999997</v>
      </c>
      <c r="AX26" s="112">
        <v>36.950000000000003</v>
      </c>
      <c r="AY26" s="112">
        <v>38.74</v>
      </c>
      <c r="AZ26" s="112">
        <v>39.6</v>
      </c>
      <c r="BA26" s="113">
        <v>40.46</v>
      </c>
    </row>
    <row r="27" spans="1:53" s="104" customFormat="1">
      <c r="B27" s="114">
        <f>C26</f>
        <v>1</v>
      </c>
      <c r="C27" s="115"/>
      <c r="D27" s="116" t="s">
        <v>118</v>
      </c>
      <c r="E27" s="116">
        <v>1</v>
      </c>
      <c r="F27" s="117">
        <v>2.0099999999999998</v>
      </c>
      <c r="G27" s="117">
        <v>3.01</v>
      </c>
      <c r="H27" s="117">
        <v>4.0199999999999996</v>
      </c>
      <c r="I27" s="117">
        <v>5.03</v>
      </c>
      <c r="J27" s="117">
        <v>6.04</v>
      </c>
      <c r="K27" s="117">
        <v>7.05</v>
      </c>
      <c r="L27" s="117">
        <v>8.06</v>
      </c>
      <c r="M27" s="117">
        <v>9.08</v>
      </c>
      <c r="N27" s="117">
        <v>10.09</v>
      </c>
      <c r="O27" s="117">
        <v>11.11</v>
      </c>
      <c r="P27" s="117">
        <v>12.13</v>
      </c>
      <c r="Q27" s="117">
        <v>13.15</v>
      </c>
      <c r="R27" s="117">
        <v>14.18</v>
      </c>
      <c r="S27" s="117">
        <v>15.2</v>
      </c>
      <c r="T27" s="117">
        <v>16.23</v>
      </c>
      <c r="U27" s="117">
        <v>17.260000000000002</v>
      </c>
      <c r="V27" s="117">
        <v>18.29</v>
      </c>
      <c r="W27" s="117">
        <v>19.32</v>
      </c>
      <c r="X27" s="117">
        <v>20.36</v>
      </c>
      <c r="Y27" s="117">
        <v>21.39</v>
      </c>
      <c r="Z27" s="117">
        <v>22.43</v>
      </c>
      <c r="AA27" s="117">
        <v>23.47</v>
      </c>
      <c r="AB27" s="117">
        <v>24.51</v>
      </c>
      <c r="AC27" s="117">
        <v>25.56</v>
      </c>
      <c r="AD27" s="117">
        <v>26.6</v>
      </c>
      <c r="AE27" s="117">
        <v>27.65</v>
      </c>
      <c r="AF27" s="117">
        <v>28.7</v>
      </c>
      <c r="AG27" s="117">
        <v>29.75</v>
      </c>
      <c r="AH27" s="117">
        <v>30.8</v>
      </c>
      <c r="AI27" s="117">
        <v>31.86</v>
      </c>
      <c r="AJ27" s="117">
        <v>32.909999999999997</v>
      </c>
      <c r="AK27" s="117">
        <v>33.97</v>
      </c>
      <c r="AL27" s="117">
        <v>35.03</v>
      </c>
      <c r="AM27" s="117">
        <v>36.090000000000003</v>
      </c>
      <c r="AN27" s="117">
        <v>37.159999999999997</v>
      </c>
      <c r="AO27" s="117">
        <v>38.22</v>
      </c>
      <c r="AP27" s="117">
        <v>39.29</v>
      </c>
      <c r="AQ27" s="117">
        <v>40.36</v>
      </c>
      <c r="AR27" s="117">
        <v>41.43</v>
      </c>
      <c r="AS27" s="117">
        <v>42.5</v>
      </c>
      <c r="AT27" s="117">
        <v>43.58</v>
      </c>
      <c r="AU27" s="117">
        <v>44.65</v>
      </c>
      <c r="AV27" s="117">
        <v>45.73</v>
      </c>
      <c r="AW27" s="117">
        <v>46.81</v>
      </c>
      <c r="AX27" s="117">
        <v>47.9</v>
      </c>
      <c r="AY27" s="117">
        <v>48.98</v>
      </c>
      <c r="AZ27" s="117">
        <v>50.07</v>
      </c>
      <c r="BA27" s="118">
        <v>51.16</v>
      </c>
    </row>
    <row r="28" spans="1:53" s="104" customFormat="1">
      <c r="A28" s="114">
        <f>C26</f>
        <v>1</v>
      </c>
      <c r="C28" s="115"/>
      <c r="D28" s="116" t="s">
        <v>119</v>
      </c>
      <c r="E28" s="116">
        <v>5.49</v>
      </c>
      <c r="F28" s="117">
        <v>5.92</v>
      </c>
      <c r="G28" s="117">
        <v>7.33</v>
      </c>
      <c r="H28" s="117">
        <v>8.94</v>
      </c>
      <c r="I28" s="117">
        <v>10.54</v>
      </c>
      <c r="J28" s="117">
        <v>12.12</v>
      </c>
      <c r="K28" s="117">
        <v>13.71</v>
      </c>
      <c r="L28" s="117">
        <v>15.28</v>
      </c>
      <c r="M28" s="117">
        <v>16.16</v>
      </c>
      <c r="N28" s="117">
        <v>17.16</v>
      </c>
      <c r="O28" s="117">
        <v>18.48</v>
      </c>
      <c r="P28" s="117">
        <v>20.100000000000001</v>
      </c>
      <c r="Q28" s="117">
        <v>21.74</v>
      </c>
      <c r="R28" s="117">
        <v>22.22</v>
      </c>
      <c r="S28" s="117">
        <v>23.55</v>
      </c>
      <c r="T28" s="117">
        <v>25.1</v>
      </c>
      <c r="U28" s="117">
        <v>26.37</v>
      </c>
      <c r="V28" s="117">
        <v>27.04</v>
      </c>
      <c r="W28" s="117">
        <v>28.63</v>
      </c>
      <c r="X28" s="117">
        <v>29.97</v>
      </c>
      <c r="Y28" s="117">
        <v>30.69</v>
      </c>
      <c r="Z28" s="117">
        <v>32.299999999999997</v>
      </c>
      <c r="AA28" s="117">
        <v>33.14</v>
      </c>
      <c r="AB28" s="117">
        <v>34.47</v>
      </c>
      <c r="AC28" s="117">
        <v>35.69</v>
      </c>
      <c r="AD28" s="117">
        <v>37.06</v>
      </c>
      <c r="AE28" s="117">
        <v>38.090000000000003</v>
      </c>
      <c r="AF28" s="117">
        <v>39.159999999999997</v>
      </c>
      <c r="AG28" s="117">
        <v>40.57</v>
      </c>
      <c r="AH28" s="117">
        <v>41.64</v>
      </c>
      <c r="AI28" s="117">
        <v>42.71</v>
      </c>
      <c r="AJ28" s="117">
        <v>43.97</v>
      </c>
      <c r="AK28" s="117">
        <v>44.92</v>
      </c>
      <c r="AL28" s="117">
        <v>46.37</v>
      </c>
      <c r="AM28" s="117">
        <v>47.21</v>
      </c>
      <c r="AN28" s="117">
        <v>48.77</v>
      </c>
      <c r="AO28" s="117">
        <v>49.56</v>
      </c>
      <c r="AP28" s="117">
        <v>51.01</v>
      </c>
      <c r="AQ28" s="117">
        <v>52</v>
      </c>
      <c r="AR28" s="117">
        <v>53.07</v>
      </c>
      <c r="AS28" s="117">
        <v>54.51</v>
      </c>
      <c r="AT28" s="117">
        <v>55.35</v>
      </c>
      <c r="AU28" s="117">
        <v>56.57</v>
      </c>
      <c r="AV28" s="117">
        <v>57.95</v>
      </c>
      <c r="AW28" s="117">
        <v>58.86</v>
      </c>
      <c r="AX28" s="117">
        <v>60.08</v>
      </c>
      <c r="AY28" s="117">
        <v>61.3</v>
      </c>
      <c r="AZ28" s="117">
        <v>62.52</v>
      </c>
      <c r="BA28" s="118">
        <v>63.59</v>
      </c>
    </row>
    <row r="29" spans="1:53" s="104" customFormat="1">
      <c r="C29" s="109">
        <v>2</v>
      </c>
      <c r="D29" s="106" t="s">
        <v>117</v>
      </c>
      <c r="E29" s="106">
        <v>0.26</v>
      </c>
      <c r="F29" s="112">
        <v>0.68</v>
      </c>
      <c r="G29" s="112">
        <v>1.1499999999999999</v>
      </c>
      <c r="H29" s="112">
        <v>1.63</v>
      </c>
      <c r="I29" s="112">
        <v>2.3199999999999998</v>
      </c>
      <c r="J29" s="112">
        <v>2.99</v>
      </c>
      <c r="K29" s="112">
        <v>3.73</v>
      </c>
      <c r="L29" s="112">
        <v>4.38</v>
      </c>
      <c r="M29" s="112">
        <v>5.27</v>
      </c>
      <c r="N29" s="112">
        <v>6.02</v>
      </c>
      <c r="O29" s="112">
        <v>6.82</v>
      </c>
      <c r="P29" s="112">
        <v>7.65</v>
      </c>
      <c r="Q29" s="112">
        <v>8.52</v>
      </c>
      <c r="R29" s="112">
        <v>9.44</v>
      </c>
      <c r="S29" s="112">
        <v>9.76</v>
      </c>
      <c r="T29" s="112">
        <v>10.38</v>
      </c>
      <c r="U29" s="112">
        <v>11.36</v>
      </c>
      <c r="V29" s="112">
        <v>12.38</v>
      </c>
      <c r="W29" s="112">
        <v>13.45</v>
      </c>
      <c r="X29" s="112">
        <v>14.13</v>
      </c>
      <c r="Y29" s="112">
        <v>14.82</v>
      </c>
      <c r="Z29" s="112">
        <v>15.97</v>
      </c>
      <c r="AA29" s="112">
        <v>17.16</v>
      </c>
      <c r="AB29" s="112">
        <v>17.89</v>
      </c>
      <c r="AC29" s="112">
        <v>18.100000000000001</v>
      </c>
      <c r="AD29" s="112">
        <v>19.36</v>
      </c>
      <c r="AE29" s="112">
        <v>20.66</v>
      </c>
      <c r="AF29" s="112">
        <v>21.42</v>
      </c>
      <c r="AG29" s="112">
        <v>22.18</v>
      </c>
      <c r="AH29" s="112">
        <v>23.57</v>
      </c>
      <c r="AI29" s="112">
        <v>24.35</v>
      </c>
      <c r="AJ29" s="112">
        <v>25.13</v>
      </c>
      <c r="AK29" s="112">
        <v>25.92</v>
      </c>
      <c r="AL29" s="112">
        <v>26.7</v>
      </c>
      <c r="AM29" s="112">
        <v>28.23</v>
      </c>
      <c r="AN29" s="112">
        <v>29.04</v>
      </c>
      <c r="AO29" s="112">
        <v>29.85</v>
      </c>
      <c r="AP29" s="112">
        <v>30.66</v>
      </c>
      <c r="AQ29" s="112">
        <v>31.48</v>
      </c>
      <c r="AR29" s="112">
        <v>32.29</v>
      </c>
      <c r="AS29" s="112">
        <v>33.97</v>
      </c>
      <c r="AT29" s="112">
        <v>34.81</v>
      </c>
      <c r="AU29" s="112">
        <v>35.659999999999997</v>
      </c>
      <c r="AV29" s="112">
        <v>36.5</v>
      </c>
      <c r="AW29" s="112">
        <v>37.35</v>
      </c>
      <c r="AX29" s="112">
        <v>38.19</v>
      </c>
      <c r="AY29" s="112">
        <v>40.03</v>
      </c>
      <c r="AZ29" s="112">
        <v>40.9</v>
      </c>
      <c r="BA29" s="113">
        <v>41.78</v>
      </c>
    </row>
    <row r="30" spans="1:53" s="104" customFormat="1">
      <c r="B30" s="114">
        <f>C29</f>
        <v>2</v>
      </c>
      <c r="C30" s="115"/>
      <c r="D30" s="116" t="s">
        <v>118</v>
      </c>
      <c r="E30" s="116">
        <v>2.02</v>
      </c>
      <c r="F30" s="117">
        <v>3.04</v>
      </c>
      <c r="G30" s="117">
        <v>4.05</v>
      </c>
      <c r="H30" s="117">
        <v>5.07</v>
      </c>
      <c r="I30" s="117">
        <v>6.09</v>
      </c>
      <c r="J30" s="117">
        <v>7.11</v>
      </c>
      <c r="K30" s="117">
        <v>8.1300000000000008</v>
      </c>
      <c r="L30" s="117">
        <v>9.16</v>
      </c>
      <c r="M30" s="117">
        <v>10.19</v>
      </c>
      <c r="N30" s="117">
        <v>11.21</v>
      </c>
      <c r="O30" s="117">
        <v>12.24</v>
      </c>
      <c r="P30" s="117">
        <v>13.28</v>
      </c>
      <c r="Q30" s="117">
        <v>14.31</v>
      </c>
      <c r="R30" s="117">
        <v>15.35</v>
      </c>
      <c r="S30" s="117">
        <v>16.38</v>
      </c>
      <c r="T30" s="117">
        <v>17.420000000000002</v>
      </c>
      <c r="U30" s="117">
        <v>18.46</v>
      </c>
      <c r="V30" s="117">
        <v>19.510000000000002</v>
      </c>
      <c r="W30" s="117">
        <v>20.55</v>
      </c>
      <c r="X30" s="117">
        <v>21.6</v>
      </c>
      <c r="Y30" s="117">
        <v>22.65</v>
      </c>
      <c r="Z30" s="117">
        <v>23.7</v>
      </c>
      <c r="AA30" s="117">
        <v>24.75</v>
      </c>
      <c r="AB30" s="117">
        <v>25.81</v>
      </c>
      <c r="AC30" s="117">
        <v>26.86</v>
      </c>
      <c r="AD30" s="117">
        <v>27.92</v>
      </c>
      <c r="AE30" s="117">
        <v>28.98</v>
      </c>
      <c r="AF30" s="117">
        <v>30.04</v>
      </c>
      <c r="AG30" s="117">
        <v>31.11</v>
      </c>
      <c r="AH30" s="117">
        <v>32.18</v>
      </c>
      <c r="AI30" s="117">
        <v>33.24</v>
      </c>
      <c r="AJ30" s="117">
        <v>34.31</v>
      </c>
      <c r="AK30" s="117">
        <v>35.39</v>
      </c>
      <c r="AL30" s="117">
        <v>36.46</v>
      </c>
      <c r="AM30" s="117">
        <v>37.54</v>
      </c>
      <c r="AN30" s="117">
        <v>38.61</v>
      </c>
      <c r="AO30" s="117">
        <v>39.69</v>
      </c>
      <c r="AP30" s="117">
        <v>40.78</v>
      </c>
      <c r="AQ30" s="117">
        <v>41.86</v>
      </c>
      <c r="AR30" s="117">
        <v>42.95</v>
      </c>
      <c r="AS30" s="117">
        <v>44.03</v>
      </c>
      <c r="AT30" s="117">
        <v>45.12</v>
      </c>
      <c r="AU30" s="117">
        <v>46.22</v>
      </c>
      <c r="AV30" s="117">
        <v>47.31</v>
      </c>
      <c r="AW30" s="117">
        <v>48.41</v>
      </c>
      <c r="AX30" s="117">
        <v>49.51</v>
      </c>
      <c r="AY30" s="117">
        <v>50.61</v>
      </c>
      <c r="AZ30" s="117">
        <v>51.71</v>
      </c>
      <c r="BA30" s="118">
        <v>52.81</v>
      </c>
    </row>
    <row r="31" spans="1:53" s="104" customFormat="1">
      <c r="A31" s="114">
        <f>C29</f>
        <v>2</v>
      </c>
      <c r="C31" s="115"/>
      <c r="D31" s="116" t="s">
        <v>119</v>
      </c>
      <c r="E31" s="116">
        <v>7.13</v>
      </c>
      <c r="F31" s="117">
        <v>7.37</v>
      </c>
      <c r="G31" s="117">
        <v>8.9499999999999993</v>
      </c>
      <c r="H31" s="117">
        <v>10.55</v>
      </c>
      <c r="I31" s="117">
        <v>12.12</v>
      </c>
      <c r="J31" s="117">
        <v>13.71</v>
      </c>
      <c r="K31" s="117">
        <v>15.28</v>
      </c>
      <c r="L31" s="117">
        <v>16.87</v>
      </c>
      <c r="M31" s="117">
        <v>17.809999999999999</v>
      </c>
      <c r="N31" s="117">
        <v>18.559999999999999</v>
      </c>
      <c r="O31" s="117">
        <v>20.12</v>
      </c>
      <c r="P31" s="117">
        <v>21.74</v>
      </c>
      <c r="Q31" s="117">
        <v>22.88</v>
      </c>
      <c r="R31" s="117">
        <v>23.95</v>
      </c>
      <c r="S31" s="117">
        <v>25.14</v>
      </c>
      <c r="T31" s="117">
        <v>26.81</v>
      </c>
      <c r="U31" s="117">
        <v>27.5</v>
      </c>
      <c r="V31" s="117">
        <v>28.83</v>
      </c>
      <c r="W31" s="117">
        <v>30.35</v>
      </c>
      <c r="X31" s="117">
        <v>31.19</v>
      </c>
      <c r="Y31" s="117">
        <v>32.56</v>
      </c>
      <c r="Z31" s="117">
        <v>33.75</v>
      </c>
      <c r="AA31" s="117">
        <v>35.04</v>
      </c>
      <c r="AB31" s="117">
        <v>36.11</v>
      </c>
      <c r="AC31" s="117">
        <v>37.1</v>
      </c>
      <c r="AD31" s="117">
        <v>38.479999999999997</v>
      </c>
      <c r="AE31" s="117">
        <v>39.700000000000003</v>
      </c>
      <c r="AF31" s="117">
        <v>40.57</v>
      </c>
      <c r="AG31" s="117">
        <v>42.02</v>
      </c>
      <c r="AH31" s="117">
        <v>43.36</v>
      </c>
      <c r="AI31" s="117">
        <v>44.35</v>
      </c>
      <c r="AJ31" s="117">
        <v>45.68</v>
      </c>
      <c r="AK31" s="117">
        <v>46.64</v>
      </c>
      <c r="AL31" s="117">
        <v>47.97</v>
      </c>
      <c r="AM31" s="117">
        <v>48.93</v>
      </c>
      <c r="AN31" s="117">
        <v>50.32</v>
      </c>
      <c r="AO31" s="117">
        <v>51.16</v>
      </c>
      <c r="AP31" s="117">
        <v>52.84</v>
      </c>
      <c r="AQ31" s="117">
        <v>53.68</v>
      </c>
      <c r="AR31" s="117">
        <v>54.9</v>
      </c>
      <c r="AS31" s="117">
        <v>56.19</v>
      </c>
      <c r="AT31" s="117">
        <v>57.11</v>
      </c>
      <c r="AU31" s="117">
        <v>58.56</v>
      </c>
      <c r="AV31" s="117">
        <v>59.7</v>
      </c>
      <c r="AW31" s="117">
        <v>60.77</v>
      </c>
      <c r="AX31" s="117">
        <v>61.84</v>
      </c>
      <c r="AY31" s="117">
        <v>62.98</v>
      </c>
      <c r="AZ31" s="117">
        <v>64.2</v>
      </c>
      <c r="BA31" s="118">
        <v>65.42</v>
      </c>
    </row>
    <row r="32" spans="1:53" s="104" customFormat="1">
      <c r="B32" s="114"/>
      <c r="C32" s="109">
        <v>3</v>
      </c>
      <c r="D32" s="106" t="s">
        <v>117</v>
      </c>
      <c r="E32" s="106">
        <v>0.69</v>
      </c>
      <c r="F32" s="112">
        <v>1.1599999999999999</v>
      </c>
      <c r="G32" s="112">
        <v>1.65</v>
      </c>
      <c r="H32" s="112">
        <v>2.34</v>
      </c>
      <c r="I32" s="112">
        <v>3.01</v>
      </c>
      <c r="J32" s="112">
        <v>3.61</v>
      </c>
      <c r="K32" s="112">
        <v>4.42</v>
      </c>
      <c r="L32" s="112">
        <v>5.12</v>
      </c>
      <c r="M32" s="112">
        <v>6.08</v>
      </c>
      <c r="N32" s="112">
        <v>6.88</v>
      </c>
      <c r="O32" s="112">
        <v>7.72</v>
      </c>
      <c r="P32" s="112">
        <v>8.61</v>
      </c>
      <c r="Q32" s="112">
        <v>9.5299999999999994</v>
      </c>
      <c r="R32" s="112">
        <v>10.18</v>
      </c>
      <c r="S32" s="112">
        <v>10.48</v>
      </c>
      <c r="T32" s="112">
        <v>11.47</v>
      </c>
      <c r="U32" s="112">
        <v>12.5</v>
      </c>
      <c r="V32" s="112">
        <v>13.58</v>
      </c>
      <c r="W32" s="112">
        <v>14.27</v>
      </c>
      <c r="X32" s="112">
        <v>14.96</v>
      </c>
      <c r="Y32" s="112">
        <v>15.66</v>
      </c>
      <c r="Z32" s="112">
        <v>16.84</v>
      </c>
      <c r="AA32" s="112">
        <v>18.07</v>
      </c>
      <c r="AB32" s="112">
        <v>18.809999999999999</v>
      </c>
      <c r="AC32" s="112">
        <v>19.55</v>
      </c>
      <c r="AD32" s="112">
        <v>20.87</v>
      </c>
      <c r="AE32" s="112">
        <v>21.63</v>
      </c>
      <c r="AF32" s="112">
        <v>22.4</v>
      </c>
      <c r="AG32" s="112">
        <v>23.17</v>
      </c>
      <c r="AH32" s="112">
        <v>24.6</v>
      </c>
      <c r="AI32" s="112">
        <v>25.39</v>
      </c>
      <c r="AJ32" s="112">
        <v>26.18</v>
      </c>
      <c r="AK32" s="112">
        <v>26.98</v>
      </c>
      <c r="AL32" s="112">
        <v>27.78</v>
      </c>
      <c r="AM32" s="112">
        <v>29.34</v>
      </c>
      <c r="AN32" s="112">
        <v>30.16</v>
      </c>
      <c r="AO32" s="112">
        <v>30.98</v>
      </c>
      <c r="AP32" s="112">
        <v>31.81</v>
      </c>
      <c r="AQ32" s="112">
        <v>32.64</v>
      </c>
      <c r="AR32" s="112">
        <v>34.33</v>
      </c>
      <c r="AS32" s="112">
        <v>35.18</v>
      </c>
      <c r="AT32" s="112">
        <v>36.04</v>
      </c>
      <c r="AU32" s="112">
        <v>36.89</v>
      </c>
      <c r="AV32" s="112">
        <v>37.75</v>
      </c>
      <c r="AW32" s="112">
        <v>38.61</v>
      </c>
      <c r="AX32" s="112">
        <v>40.47</v>
      </c>
      <c r="AY32" s="112">
        <v>41.35</v>
      </c>
      <c r="AZ32" s="112">
        <v>42.24</v>
      </c>
      <c r="BA32" s="113">
        <v>43.12</v>
      </c>
    </row>
    <row r="33" spans="1:53" s="104" customFormat="1">
      <c r="B33" s="114">
        <f>C32</f>
        <v>3</v>
      </c>
      <c r="C33" s="115"/>
      <c r="D33" s="116" t="s">
        <v>118</v>
      </c>
      <c r="E33" s="116">
        <v>3.06</v>
      </c>
      <c r="F33" s="117">
        <v>4.09</v>
      </c>
      <c r="G33" s="117">
        <v>5.12</v>
      </c>
      <c r="H33" s="117">
        <v>6.15</v>
      </c>
      <c r="I33" s="117">
        <v>7.18</v>
      </c>
      <c r="J33" s="117">
        <v>8.2100000000000009</v>
      </c>
      <c r="K33" s="117">
        <v>9.24</v>
      </c>
      <c r="L33" s="117">
        <v>10.28</v>
      </c>
      <c r="M33" s="117">
        <v>11.32</v>
      </c>
      <c r="N33" s="117">
        <v>12.36</v>
      </c>
      <c r="O33" s="117">
        <v>13.4</v>
      </c>
      <c r="P33" s="117">
        <v>14.45</v>
      </c>
      <c r="Q33" s="117">
        <v>15.49</v>
      </c>
      <c r="R33" s="117">
        <v>16.54</v>
      </c>
      <c r="S33" s="117">
        <v>17.59</v>
      </c>
      <c r="T33" s="117">
        <v>18.64</v>
      </c>
      <c r="U33" s="117">
        <v>19.7</v>
      </c>
      <c r="V33" s="117">
        <v>20.75</v>
      </c>
      <c r="W33" s="117">
        <v>21.81</v>
      </c>
      <c r="X33" s="117">
        <v>22.87</v>
      </c>
      <c r="Y33" s="117">
        <v>23.93</v>
      </c>
      <c r="Z33" s="117">
        <v>25</v>
      </c>
      <c r="AA33" s="117">
        <v>26.06</v>
      </c>
      <c r="AB33" s="117">
        <v>27.13</v>
      </c>
      <c r="AC33" s="117">
        <v>28.2</v>
      </c>
      <c r="AD33" s="117">
        <v>29.27</v>
      </c>
      <c r="AE33" s="117">
        <v>30.35</v>
      </c>
      <c r="AF33" s="117">
        <v>31.42</v>
      </c>
      <c r="AG33" s="117">
        <v>32.5</v>
      </c>
      <c r="AH33" s="117">
        <v>33.58</v>
      </c>
      <c r="AI33" s="117">
        <v>34.659999999999997</v>
      </c>
      <c r="AJ33" s="117">
        <v>35.75</v>
      </c>
      <c r="AK33" s="117">
        <v>36.840000000000003</v>
      </c>
      <c r="AL33" s="117">
        <v>37.93</v>
      </c>
      <c r="AM33" s="117">
        <v>39.020000000000003</v>
      </c>
      <c r="AN33" s="117">
        <v>40.11</v>
      </c>
      <c r="AO33" s="117">
        <v>41.2</v>
      </c>
      <c r="AP33" s="117">
        <v>42.3</v>
      </c>
      <c r="AQ33" s="117">
        <v>43.4</v>
      </c>
      <c r="AR33" s="117">
        <v>44.5</v>
      </c>
      <c r="AS33" s="117">
        <v>45.61</v>
      </c>
      <c r="AT33" s="117">
        <v>46.71</v>
      </c>
      <c r="AU33" s="117">
        <v>47.82</v>
      </c>
      <c r="AV33" s="117">
        <v>48.93</v>
      </c>
      <c r="AW33" s="117">
        <v>50.04</v>
      </c>
      <c r="AX33" s="117">
        <v>51.16</v>
      </c>
      <c r="AY33" s="117">
        <v>52.28</v>
      </c>
      <c r="AZ33" s="117">
        <v>53.39</v>
      </c>
      <c r="BA33" s="118">
        <v>54.52</v>
      </c>
    </row>
    <row r="34" spans="1:53" s="104" customFormat="1">
      <c r="A34" s="114">
        <f>C32</f>
        <v>3</v>
      </c>
      <c r="C34" s="115"/>
      <c r="D34" s="116" t="s">
        <v>119</v>
      </c>
      <c r="E34" s="116">
        <v>8.94</v>
      </c>
      <c r="F34" s="117">
        <v>9.07</v>
      </c>
      <c r="G34" s="117">
        <v>10.55</v>
      </c>
      <c r="H34" s="117">
        <v>12.14</v>
      </c>
      <c r="I34" s="117">
        <v>13.71</v>
      </c>
      <c r="J34" s="117">
        <v>15.29</v>
      </c>
      <c r="K34" s="117">
        <v>16.87</v>
      </c>
      <c r="L34" s="117">
        <v>18.29</v>
      </c>
      <c r="M34" s="117">
        <v>18.84</v>
      </c>
      <c r="N34" s="117">
        <v>20.2</v>
      </c>
      <c r="O34" s="117">
        <v>21.76</v>
      </c>
      <c r="P34" s="117">
        <v>23.4</v>
      </c>
      <c r="Q34" s="117">
        <v>24.05</v>
      </c>
      <c r="R34" s="117">
        <v>25.29</v>
      </c>
      <c r="S34" s="117">
        <v>26.87</v>
      </c>
      <c r="T34" s="117">
        <v>28.15</v>
      </c>
      <c r="U34" s="117">
        <v>29.17</v>
      </c>
      <c r="V34" s="117">
        <v>30.43</v>
      </c>
      <c r="W34" s="117">
        <v>31.84</v>
      </c>
      <c r="X34" s="117">
        <v>32.68</v>
      </c>
      <c r="Y34" s="117">
        <v>34.17</v>
      </c>
      <c r="Z34" s="117">
        <v>35.200000000000003</v>
      </c>
      <c r="AA34" s="117">
        <v>36.450000000000003</v>
      </c>
      <c r="AB34" s="117">
        <v>37.67</v>
      </c>
      <c r="AC34" s="117">
        <v>39.090000000000003</v>
      </c>
      <c r="AD34" s="117">
        <v>40.15</v>
      </c>
      <c r="AE34" s="117">
        <v>41.26</v>
      </c>
      <c r="AF34" s="117">
        <v>42.71</v>
      </c>
      <c r="AG34" s="117">
        <v>43.62</v>
      </c>
      <c r="AH34" s="117">
        <v>44.92</v>
      </c>
      <c r="AI34" s="117">
        <v>46.18</v>
      </c>
      <c r="AJ34" s="117">
        <v>47.21</v>
      </c>
      <c r="AK34" s="117">
        <v>48.58</v>
      </c>
      <c r="AL34" s="117">
        <v>49.54</v>
      </c>
      <c r="AM34" s="117">
        <v>51.01</v>
      </c>
      <c r="AN34" s="117">
        <v>52</v>
      </c>
      <c r="AO34" s="117">
        <v>53.22</v>
      </c>
      <c r="AP34" s="117">
        <v>54.51</v>
      </c>
      <c r="AQ34" s="117">
        <v>55.35</v>
      </c>
      <c r="AR34" s="117">
        <v>56.96</v>
      </c>
      <c r="AS34" s="117">
        <v>57.95</v>
      </c>
      <c r="AT34" s="117">
        <v>59.02</v>
      </c>
      <c r="AU34" s="117">
        <v>60.16</v>
      </c>
      <c r="AV34" s="117">
        <v>61.53</v>
      </c>
      <c r="AW34" s="117">
        <v>62.6</v>
      </c>
      <c r="AX34" s="117">
        <v>63.75</v>
      </c>
      <c r="AY34" s="117">
        <v>64.97</v>
      </c>
      <c r="AZ34" s="117">
        <v>66.11</v>
      </c>
      <c r="BA34" s="118">
        <v>67.33</v>
      </c>
    </row>
    <row r="35" spans="1:53" s="104" customFormat="1">
      <c r="C35" s="109">
        <v>4</v>
      </c>
      <c r="D35" s="106" t="s">
        <v>117</v>
      </c>
      <c r="E35" s="106">
        <v>1.65</v>
      </c>
      <c r="F35" s="112">
        <v>1.76</v>
      </c>
      <c r="G35" s="112">
        <v>2.36</v>
      </c>
      <c r="H35" s="112">
        <v>2.9</v>
      </c>
      <c r="I35" s="112">
        <v>3.64</v>
      </c>
      <c r="J35" s="112">
        <v>4.46</v>
      </c>
      <c r="K35" s="112">
        <v>5.17</v>
      </c>
      <c r="L35" s="112">
        <v>5.91</v>
      </c>
      <c r="M35" s="112">
        <v>6.94</v>
      </c>
      <c r="N35" s="112">
        <v>7.79</v>
      </c>
      <c r="O35" s="112">
        <v>8.69</v>
      </c>
      <c r="P35" s="112">
        <v>9.6199999999999992</v>
      </c>
      <c r="Q35" s="112">
        <v>10.27</v>
      </c>
      <c r="R35" s="112">
        <v>10.93</v>
      </c>
      <c r="S35" s="112">
        <v>11.58</v>
      </c>
      <c r="T35" s="112">
        <v>12.62</v>
      </c>
      <c r="U35" s="112">
        <v>13.71</v>
      </c>
      <c r="V35" s="112">
        <v>14.84</v>
      </c>
      <c r="W35" s="112">
        <v>15.11</v>
      </c>
      <c r="X35" s="112">
        <v>15.81</v>
      </c>
      <c r="Y35" s="112">
        <v>17.010000000000002</v>
      </c>
      <c r="Z35" s="112">
        <v>18.25</v>
      </c>
      <c r="AA35" s="112">
        <v>19</v>
      </c>
      <c r="AB35" s="112">
        <v>19.75</v>
      </c>
      <c r="AC35" s="112">
        <v>20.5</v>
      </c>
      <c r="AD35" s="112">
        <v>21.85</v>
      </c>
      <c r="AE35" s="112">
        <v>22.63</v>
      </c>
      <c r="AF35" s="112">
        <v>23.41</v>
      </c>
      <c r="AG35" s="112">
        <v>24.85</v>
      </c>
      <c r="AH35" s="112">
        <v>25.65</v>
      </c>
      <c r="AI35" s="112">
        <v>26.46</v>
      </c>
      <c r="AJ35" s="112">
        <v>27.26</v>
      </c>
      <c r="AK35" s="112">
        <v>28.07</v>
      </c>
      <c r="AL35" s="112">
        <v>29.65</v>
      </c>
      <c r="AM35" s="112">
        <v>30.48</v>
      </c>
      <c r="AN35" s="112">
        <v>31.31</v>
      </c>
      <c r="AO35" s="112">
        <v>32.15</v>
      </c>
      <c r="AP35" s="112">
        <v>32.99</v>
      </c>
      <c r="AQ35" s="112">
        <v>34.700000000000003</v>
      </c>
      <c r="AR35" s="112">
        <v>35.57</v>
      </c>
      <c r="AS35" s="112">
        <v>36.43</v>
      </c>
      <c r="AT35" s="112">
        <v>37.299999999999997</v>
      </c>
      <c r="AU35" s="112">
        <v>38.159999999999997</v>
      </c>
      <c r="AV35" s="112">
        <v>40.020000000000003</v>
      </c>
      <c r="AW35" s="112">
        <v>40.92</v>
      </c>
      <c r="AX35" s="112">
        <v>41.81</v>
      </c>
      <c r="AY35" s="112">
        <v>42.71</v>
      </c>
      <c r="AZ35" s="112">
        <v>43.61</v>
      </c>
      <c r="BA35" s="113">
        <v>44.51</v>
      </c>
    </row>
    <row r="36" spans="1:53" s="104" customFormat="1">
      <c r="B36" s="114">
        <f>C35</f>
        <v>4</v>
      </c>
      <c r="C36" s="115"/>
      <c r="D36" s="116" t="s">
        <v>118</v>
      </c>
      <c r="E36" s="116">
        <v>4.13</v>
      </c>
      <c r="F36" s="117">
        <v>5.16</v>
      </c>
      <c r="G36" s="117">
        <v>6.2</v>
      </c>
      <c r="H36" s="117">
        <v>7.24</v>
      </c>
      <c r="I36" s="117">
        <v>8.2899999999999991</v>
      </c>
      <c r="J36" s="117">
        <v>9.33</v>
      </c>
      <c r="K36" s="117">
        <v>10.38</v>
      </c>
      <c r="L36" s="117">
        <v>11.42</v>
      </c>
      <c r="M36" s="117">
        <v>12.48</v>
      </c>
      <c r="N36" s="117">
        <v>13.53</v>
      </c>
      <c r="O36" s="117">
        <v>14.58</v>
      </c>
      <c r="P36" s="117">
        <v>15.64</v>
      </c>
      <c r="Q36" s="117">
        <v>16.7</v>
      </c>
      <c r="R36" s="117">
        <v>17.760000000000002</v>
      </c>
      <c r="S36" s="117">
        <v>18.82</v>
      </c>
      <c r="T36" s="117">
        <v>19.89</v>
      </c>
      <c r="U36" s="117">
        <v>20.96</v>
      </c>
      <c r="V36" s="117">
        <v>22.02</v>
      </c>
      <c r="W36" s="117">
        <v>23.1</v>
      </c>
      <c r="X36" s="117">
        <v>24.17</v>
      </c>
      <c r="Y36" s="117">
        <v>25.25</v>
      </c>
      <c r="Z36" s="117">
        <v>26.32</v>
      </c>
      <c r="AA36" s="117">
        <v>27.4</v>
      </c>
      <c r="AB36" s="117">
        <v>28.49</v>
      </c>
      <c r="AC36" s="117">
        <v>29.57</v>
      </c>
      <c r="AD36" s="117">
        <v>30.66</v>
      </c>
      <c r="AE36" s="117">
        <v>31.75</v>
      </c>
      <c r="AF36" s="117">
        <v>32.840000000000003</v>
      </c>
      <c r="AG36" s="117">
        <v>33.93</v>
      </c>
      <c r="AH36" s="117">
        <v>35.020000000000003</v>
      </c>
      <c r="AI36" s="117">
        <v>36.119999999999997</v>
      </c>
      <c r="AJ36" s="117">
        <v>37.22</v>
      </c>
      <c r="AK36" s="117">
        <v>38.32</v>
      </c>
      <c r="AL36" s="117">
        <v>39.43</v>
      </c>
      <c r="AM36" s="117">
        <v>40.53</v>
      </c>
      <c r="AN36" s="117">
        <v>41.64</v>
      </c>
      <c r="AO36" s="117">
        <v>42.75</v>
      </c>
      <c r="AP36" s="117">
        <v>43.87</v>
      </c>
      <c r="AQ36" s="117">
        <v>44.98</v>
      </c>
      <c r="AR36" s="117">
        <v>46.1</v>
      </c>
      <c r="AS36" s="117">
        <v>47.22</v>
      </c>
      <c r="AT36" s="117">
        <v>48.34</v>
      </c>
      <c r="AU36" s="117">
        <v>49.47</v>
      </c>
      <c r="AV36" s="117">
        <v>50.6</v>
      </c>
      <c r="AW36" s="117">
        <v>51.72</v>
      </c>
      <c r="AX36" s="117">
        <v>52.86</v>
      </c>
      <c r="AY36" s="117">
        <v>53.99</v>
      </c>
      <c r="AZ36" s="117">
        <v>55.13</v>
      </c>
      <c r="BA36" s="118">
        <v>56.27</v>
      </c>
    </row>
    <row r="37" spans="1:53" s="104" customFormat="1">
      <c r="A37" s="114">
        <f>C35</f>
        <v>4</v>
      </c>
      <c r="C37" s="115"/>
      <c r="D37" s="116" t="s">
        <v>119</v>
      </c>
      <c r="E37" s="116">
        <v>9.52</v>
      </c>
      <c r="F37" s="117">
        <v>10.76</v>
      </c>
      <c r="G37" s="117">
        <v>12.24</v>
      </c>
      <c r="H37" s="117">
        <v>13.73</v>
      </c>
      <c r="I37" s="117">
        <v>15.29</v>
      </c>
      <c r="J37" s="117">
        <v>16.87</v>
      </c>
      <c r="K37" s="117">
        <v>18.48</v>
      </c>
      <c r="L37" s="117">
        <v>19.489999999999998</v>
      </c>
      <c r="M37" s="117">
        <v>20.52</v>
      </c>
      <c r="N37" s="117">
        <v>21.76</v>
      </c>
      <c r="O37" s="117">
        <v>23.4</v>
      </c>
      <c r="P37" s="117">
        <v>24.62</v>
      </c>
      <c r="Q37" s="117">
        <v>25.71</v>
      </c>
      <c r="R37" s="117">
        <v>26.89</v>
      </c>
      <c r="S37" s="117">
        <v>28.57</v>
      </c>
      <c r="T37" s="117">
        <v>29.32</v>
      </c>
      <c r="U37" s="117">
        <v>30.69</v>
      </c>
      <c r="V37" s="117">
        <v>32.18</v>
      </c>
      <c r="W37" s="117">
        <v>33.1</v>
      </c>
      <c r="X37" s="117">
        <v>34.47</v>
      </c>
      <c r="Y37" s="117">
        <v>35.69</v>
      </c>
      <c r="Z37" s="117">
        <v>37.06</v>
      </c>
      <c r="AA37" s="117">
        <v>38.090000000000003</v>
      </c>
      <c r="AB37" s="117">
        <v>39.24</v>
      </c>
      <c r="AC37" s="117">
        <v>40.57</v>
      </c>
      <c r="AD37" s="117">
        <v>41.79</v>
      </c>
      <c r="AE37" s="117">
        <v>42.75</v>
      </c>
      <c r="AF37" s="117">
        <v>44.2</v>
      </c>
      <c r="AG37" s="117">
        <v>45.57</v>
      </c>
      <c r="AH37" s="117">
        <v>46.45</v>
      </c>
      <c r="AI37" s="117">
        <v>47.97</v>
      </c>
      <c r="AJ37" s="117">
        <v>48.81</v>
      </c>
      <c r="AK37" s="117">
        <v>50.32</v>
      </c>
      <c r="AL37" s="117">
        <v>51.16</v>
      </c>
      <c r="AM37" s="117">
        <v>52.84</v>
      </c>
      <c r="AN37" s="117">
        <v>53.68</v>
      </c>
      <c r="AO37" s="117">
        <v>55.2</v>
      </c>
      <c r="AP37" s="117">
        <v>56.19</v>
      </c>
      <c r="AQ37" s="117">
        <v>57.41</v>
      </c>
      <c r="AR37" s="117">
        <v>58.63</v>
      </c>
      <c r="AS37" s="117">
        <v>59.78</v>
      </c>
      <c r="AT37" s="117">
        <v>60.92</v>
      </c>
      <c r="AU37" s="117">
        <v>62.45</v>
      </c>
      <c r="AV37" s="117">
        <v>63.52</v>
      </c>
      <c r="AW37" s="117">
        <v>64.739999999999995</v>
      </c>
      <c r="AX37" s="117">
        <v>65.959999999999994</v>
      </c>
      <c r="AY37" s="117">
        <v>67.25</v>
      </c>
      <c r="AZ37" s="117">
        <v>68.400000000000006</v>
      </c>
      <c r="BA37" s="118">
        <v>69.39</v>
      </c>
    </row>
    <row r="38" spans="1:53" s="104" customFormat="1">
      <c r="B38" s="114"/>
      <c r="C38" s="109">
        <v>5</v>
      </c>
      <c r="D38" s="106" t="s">
        <v>117</v>
      </c>
      <c r="E38" s="106">
        <v>2.29</v>
      </c>
      <c r="F38" s="112">
        <v>2.5099999999999998</v>
      </c>
      <c r="G38" s="112">
        <v>2.93</v>
      </c>
      <c r="H38" s="112">
        <v>3.67</v>
      </c>
      <c r="I38" s="112">
        <v>4.32</v>
      </c>
      <c r="J38" s="112">
        <v>5.22</v>
      </c>
      <c r="K38" s="112">
        <v>5.97</v>
      </c>
      <c r="L38" s="112">
        <v>6.76</v>
      </c>
      <c r="M38" s="112">
        <v>7.6</v>
      </c>
      <c r="N38" s="112">
        <v>8.48</v>
      </c>
      <c r="O38" s="112">
        <v>9.41</v>
      </c>
      <c r="P38" s="112">
        <v>10.37</v>
      </c>
      <c r="Q38" s="112">
        <v>11.03</v>
      </c>
      <c r="R38" s="112">
        <v>11.69</v>
      </c>
      <c r="S38" s="112">
        <v>12.36</v>
      </c>
      <c r="T38" s="112">
        <v>13.43</v>
      </c>
      <c r="U38" s="112">
        <v>14.55</v>
      </c>
      <c r="V38" s="112">
        <v>15.72</v>
      </c>
      <c r="W38" s="112">
        <v>15.97</v>
      </c>
      <c r="X38" s="112">
        <v>17.18</v>
      </c>
      <c r="Y38" s="112">
        <v>17.920000000000002</v>
      </c>
      <c r="Z38" s="112">
        <v>19.190000000000001</v>
      </c>
      <c r="AA38" s="112">
        <v>19.95</v>
      </c>
      <c r="AB38" s="112">
        <v>20.71</v>
      </c>
      <c r="AC38" s="112">
        <v>22.08</v>
      </c>
      <c r="AD38" s="112">
        <v>22.87</v>
      </c>
      <c r="AE38" s="112">
        <v>23.65</v>
      </c>
      <c r="AF38" s="112">
        <v>24.44</v>
      </c>
      <c r="AG38" s="112">
        <v>25.92</v>
      </c>
      <c r="AH38" s="112">
        <v>26.74</v>
      </c>
      <c r="AI38" s="112">
        <v>27.55</v>
      </c>
      <c r="AJ38" s="112">
        <v>28.37</v>
      </c>
      <c r="AK38" s="112">
        <v>29.19</v>
      </c>
      <c r="AL38" s="112">
        <v>30.81</v>
      </c>
      <c r="AM38" s="112">
        <v>31.65</v>
      </c>
      <c r="AN38" s="112">
        <v>32.5</v>
      </c>
      <c r="AO38" s="112">
        <v>33.35</v>
      </c>
      <c r="AP38" s="112">
        <v>35.08</v>
      </c>
      <c r="AQ38" s="112">
        <v>35.96</v>
      </c>
      <c r="AR38" s="112">
        <v>36.83</v>
      </c>
      <c r="AS38" s="112">
        <v>37.71</v>
      </c>
      <c r="AT38" s="112">
        <v>38.590000000000003</v>
      </c>
      <c r="AU38" s="112">
        <v>39.47</v>
      </c>
      <c r="AV38" s="112">
        <v>41.37</v>
      </c>
      <c r="AW38" s="112">
        <v>42.28</v>
      </c>
      <c r="AX38" s="112">
        <v>43.19</v>
      </c>
      <c r="AY38" s="112">
        <v>44.1</v>
      </c>
      <c r="AZ38" s="112">
        <v>45.02</v>
      </c>
      <c r="BA38" s="113">
        <v>45.93</v>
      </c>
    </row>
    <row r="39" spans="1:53" s="104" customFormat="1">
      <c r="B39" s="114">
        <f>C38</f>
        <v>5</v>
      </c>
      <c r="C39" s="115"/>
      <c r="D39" s="116" t="s">
        <v>118</v>
      </c>
      <c r="E39" s="116">
        <v>5.21</v>
      </c>
      <c r="F39" s="117">
        <v>6.26</v>
      </c>
      <c r="G39" s="117">
        <v>7.31</v>
      </c>
      <c r="H39" s="117">
        <v>8.36</v>
      </c>
      <c r="I39" s="117">
        <v>9.42</v>
      </c>
      <c r="J39" s="117">
        <v>10.47</v>
      </c>
      <c r="K39" s="117">
        <v>11.53</v>
      </c>
      <c r="L39" s="117">
        <v>12.59</v>
      </c>
      <c r="M39" s="117">
        <v>13.66</v>
      </c>
      <c r="N39" s="117">
        <v>14.72</v>
      </c>
      <c r="O39" s="117">
        <v>15.79</v>
      </c>
      <c r="P39" s="117">
        <v>16.86</v>
      </c>
      <c r="Q39" s="117">
        <v>17.93</v>
      </c>
      <c r="R39" s="117">
        <v>19.010000000000002</v>
      </c>
      <c r="S39" s="117">
        <v>20.079999999999998</v>
      </c>
      <c r="T39" s="117">
        <v>21.16</v>
      </c>
      <c r="U39" s="117">
        <v>22.24</v>
      </c>
      <c r="V39" s="117">
        <v>23.33</v>
      </c>
      <c r="W39" s="117">
        <v>24.41</v>
      </c>
      <c r="X39" s="117">
        <v>25.5</v>
      </c>
      <c r="Y39" s="117">
        <v>26.59</v>
      </c>
      <c r="Z39" s="117">
        <v>27.68</v>
      </c>
      <c r="AA39" s="117">
        <v>28.78</v>
      </c>
      <c r="AB39" s="117">
        <v>29.87</v>
      </c>
      <c r="AC39" s="117">
        <v>30.97</v>
      </c>
      <c r="AD39" s="117">
        <v>32.07</v>
      </c>
      <c r="AE39" s="117">
        <v>33.18</v>
      </c>
      <c r="AF39" s="117">
        <v>34.28</v>
      </c>
      <c r="AG39" s="117">
        <v>35.39</v>
      </c>
      <c r="AH39" s="117">
        <v>36.5</v>
      </c>
      <c r="AI39" s="117">
        <v>37.619999999999997</v>
      </c>
      <c r="AJ39" s="117">
        <v>38.729999999999997</v>
      </c>
      <c r="AK39" s="117">
        <v>39.85</v>
      </c>
      <c r="AL39" s="117">
        <v>40.97</v>
      </c>
      <c r="AM39" s="117">
        <v>42.09</v>
      </c>
      <c r="AN39" s="117">
        <v>43.22</v>
      </c>
      <c r="AO39" s="117">
        <v>44.35</v>
      </c>
      <c r="AP39" s="117">
        <v>45.47</v>
      </c>
      <c r="AQ39" s="117">
        <v>46.61</v>
      </c>
      <c r="AR39" s="117">
        <v>47.74</v>
      </c>
      <c r="AS39" s="117">
        <v>48.88</v>
      </c>
      <c r="AT39" s="117">
        <v>50.02</v>
      </c>
      <c r="AU39" s="117">
        <v>51.16</v>
      </c>
      <c r="AV39" s="117">
        <v>52.31</v>
      </c>
      <c r="AW39" s="117">
        <v>53.45</v>
      </c>
      <c r="AX39" s="117">
        <v>54.6</v>
      </c>
      <c r="AY39" s="117">
        <v>55.75</v>
      </c>
      <c r="AZ39" s="117">
        <v>56.91</v>
      </c>
      <c r="BA39" s="118">
        <v>58.07</v>
      </c>
    </row>
    <row r="40" spans="1:53" s="104" customFormat="1">
      <c r="A40" s="114">
        <f>C38</f>
        <v>5</v>
      </c>
      <c r="C40" s="115"/>
      <c r="D40" s="116" t="s">
        <v>119</v>
      </c>
      <c r="E40" s="116">
        <v>11.94</v>
      </c>
      <c r="F40" s="117">
        <v>12.73</v>
      </c>
      <c r="G40" s="117">
        <v>13.89</v>
      </c>
      <c r="H40" s="117">
        <v>15.29</v>
      </c>
      <c r="I40" s="117">
        <v>16.88</v>
      </c>
      <c r="J40" s="117">
        <v>18.48</v>
      </c>
      <c r="K40" s="117">
        <v>20.100000000000001</v>
      </c>
      <c r="L40" s="117">
        <v>21.17</v>
      </c>
      <c r="M40" s="117">
        <v>21.85</v>
      </c>
      <c r="N40" s="117">
        <v>23.44</v>
      </c>
      <c r="O40" s="117">
        <v>25.1</v>
      </c>
      <c r="P40" s="117">
        <v>26.37</v>
      </c>
      <c r="Q40" s="117">
        <v>27.04</v>
      </c>
      <c r="R40" s="117">
        <v>28.63</v>
      </c>
      <c r="S40" s="117">
        <v>29.97</v>
      </c>
      <c r="T40" s="117">
        <v>31.19</v>
      </c>
      <c r="U40" s="117">
        <v>32.299999999999997</v>
      </c>
      <c r="V40" s="117">
        <v>33.75</v>
      </c>
      <c r="W40" s="117">
        <v>35.04</v>
      </c>
      <c r="X40" s="117">
        <v>36.11</v>
      </c>
      <c r="Y40" s="117">
        <v>37.520000000000003</v>
      </c>
      <c r="Z40" s="117">
        <v>38.479999999999997</v>
      </c>
      <c r="AA40" s="117">
        <v>39.89</v>
      </c>
      <c r="AB40" s="117">
        <v>41.18</v>
      </c>
      <c r="AC40" s="117">
        <v>42.25</v>
      </c>
      <c r="AD40" s="117">
        <v>43.43</v>
      </c>
      <c r="AE40" s="117">
        <v>44.88</v>
      </c>
      <c r="AF40" s="117">
        <v>45.84</v>
      </c>
      <c r="AG40" s="117">
        <v>47.21</v>
      </c>
      <c r="AH40" s="117">
        <v>48.47</v>
      </c>
      <c r="AI40" s="117">
        <v>49.54</v>
      </c>
      <c r="AJ40" s="117">
        <v>51.01</v>
      </c>
      <c r="AK40" s="117">
        <v>52</v>
      </c>
      <c r="AL40" s="117">
        <v>53.29</v>
      </c>
      <c r="AM40" s="117">
        <v>54.51</v>
      </c>
      <c r="AN40" s="117">
        <v>55.66</v>
      </c>
      <c r="AO40" s="117">
        <v>57.03</v>
      </c>
      <c r="AP40" s="117">
        <v>58.02</v>
      </c>
      <c r="AQ40" s="117">
        <v>59.32</v>
      </c>
      <c r="AR40" s="117">
        <v>60.69</v>
      </c>
      <c r="AS40" s="117">
        <v>61.84</v>
      </c>
      <c r="AT40" s="117">
        <v>62.98</v>
      </c>
      <c r="AU40" s="117">
        <v>64.2</v>
      </c>
      <c r="AV40" s="117">
        <v>65.42</v>
      </c>
      <c r="AW40" s="117">
        <v>66.569999999999993</v>
      </c>
      <c r="AX40" s="117">
        <v>67.790000000000006</v>
      </c>
      <c r="AY40" s="117">
        <v>69.010000000000005</v>
      </c>
      <c r="AZ40" s="117">
        <v>70.38</v>
      </c>
      <c r="BA40" s="118">
        <v>71.680000000000007</v>
      </c>
    </row>
    <row r="41" spans="1:53" s="104" customFormat="1">
      <c r="C41" s="109">
        <v>6</v>
      </c>
      <c r="D41" s="106" t="s">
        <v>117</v>
      </c>
      <c r="E41" s="106">
        <v>2.9</v>
      </c>
      <c r="F41" s="112">
        <v>3.24</v>
      </c>
      <c r="G41" s="112">
        <v>3.71</v>
      </c>
      <c r="H41" s="112">
        <v>4.3600000000000003</v>
      </c>
      <c r="I41" s="112">
        <v>5.27</v>
      </c>
      <c r="J41" s="112">
        <v>6.03</v>
      </c>
      <c r="K41" s="112">
        <v>6.83</v>
      </c>
      <c r="L41" s="112">
        <v>7.68</v>
      </c>
      <c r="M41" s="112">
        <v>8.57</v>
      </c>
      <c r="N41" s="112">
        <v>9.5</v>
      </c>
      <c r="O41" s="112">
        <v>10.48</v>
      </c>
      <c r="P41" s="112">
        <v>11.14</v>
      </c>
      <c r="Q41" s="112">
        <v>11.81</v>
      </c>
      <c r="R41" s="112">
        <v>12.48</v>
      </c>
      <c r="S41" s="112">
        <v>13.57</v>
      </c>
      <c r="T41" s="112">
        <v>14.7</v>
      </c>
      <c r="U41" s="112">
        <v>15.88</v>
      </c>
      <c r="V41" s="112">
        <v>16.62</v>
      </c>
      <c r="W41" s="112">
        <v>17.36</v>
      </c>
      <c r="X41" s="112">
        <v>18.100000000000001</v>
      </c>
      <c r="Y41" s="112">
        <v>19.39</v>
      </c>
      <c r="Z41" s="112">
        <v>20.16</v>
      </c>
      <c r="AA41" s="112">
        <v>20.93</v>
      </c>
      <c r="AB41" s="112">
        <v>22.31</v>
      </c>
      <c r="AC41" s="112">
        <v>23.11</v>
      </c>
      <c r="AD41" s="112">
        <v>23.9</v>
      </c>
      <c r="AE41" s="112">
        <v>24.7</v>
      </c>
      <c r="AF41" s="112">
        <v>26.2</v>
      </c>
      <c r="AG41" s="112">
        <v>27.02</v>
      </c>
      <c r="AH41" s="112">
        <v>27.85</v>
      </c>
      <c r="AI41" s="112">
        <v>28.67</v>
      </c>
      <c r="AJ41" s="112">
        <v>29.5</v>
      </c>
      <c r="AK41" s="112">
        <v>31.14</v>
      </c>
      <c r="AL41" s="112">
        <v>32</v>
      </c>
      <c r="AM41" s="112">
        <v>32.85</v>
      </c>
      <c r="AN41" s="112">
        <v>33.71</v>
      </c>
      <c r="AO41" s="112">
        <v>35.47</v>
      </c>
      <c r="AP41" s="112">
        <v>36.36</v>
      </c>
      <c r="AQ41" s="112">
        <v>37.24</v>
      </c>
      <c r="AR41" s="112">
        <v>38.130000000000003</v>
      </c>
      <c r="AS41" s="112">
        <v>39.020000000000003</v>
      </c>
      <c r="AT41" s="112">
        <v>39.92</v>
      </c>
      <c r="AU41" s="112">
        <v>40.81</v>
      </c>
      <c r="AV41" s="112">
        <v>42.77</v>
      </c>
      <c r="AW41" s="112">
        <v>43.69</v>
      </c>
      <c r="AX41" s="112">
        <v>44.61</v>
      </c>
      <c r="AY41" s="112">
        <v>45.54</v>
      </c>
      <c r="AZ41" s="112">
        <v>46.47</v>
      </c>
      <c r="BA41" s="113">
        <v>47.4</v>
      </c>
    </row>
    <row r="42" spans="1:53" s="104" customFormat="1">
      <c r="B42" s="114">
        <f>C41</f>
        <v>6</v>
      </c>
      <c r="C42" s="115"/>
      <c r="D42" s="116" t="s">
        <v>118</v>
      </c>
      <c r="E42" s="116">
        <v>6.32</v>
      </c>
      <c r="F42" s="117">
        <v>7.38</v>
      </c>
      <c r="G42" s="117">
        <v>8.44</v>
      </c>
      <c r="H42" s="117">
        <v>9.51</v>
      </c>
      <c r="I42" s="117">
        <v>10.57</v>
      </c>
      <c r="J42" s="117">
        <v>11.64</v>
      </c>
      <c r="K42" s="117">
        <v>12.72</v>
      </c>
      <c r="L42" s="117">
        <v>13.79</v>
      </c>
      <c r="M42" s="117">
        <v>14.87</v>
      </c>
      <c r="N42" s="117">
        <v>15.95</v>
      </c>
      <c r="O42" s="117">
        <v>17.03</v>
      </c>
      <c r="P42" s="117">
        <v>18.11</v>
      </c>
      <c r="Q42" s="117">
        <v>19.2</v>
      </c>
      <c r="R42" s="117">
        <v>20.28</v>
      </c>
      <c r="S42" s="117">
        <v>21.37</v>
      </c>
      <c r="T42" s="117">
        <v>22.47</v>
      </c>
      <c r="U42" s="117">
        <v>23.56</v>
      </c>
      <c r="V42" s="117">
        <v>24.66</v>
      </c>
      <c r="W42" s="117">
        <v>25.76</v>
      </c>
      <c r="X42" s="117">
        <v>26.86</v>
      </c>
      <c r="Y42" s="117">
        <v>27.97</v>
      </c>
      <c r="Z42" s="117">
        <v>29.07</v>
      </c>
      <c r="AA42" s="117">
        <v>30.18</v>
      </c>
      <c r="AB42" s="117">
        <v>31.3</v>
      </c>
      <c r="AC42" s="117">
        <v>32.409999999999997</v>
      </c>
      <c r="AD42" s="117">
        <v>33.53</v>
      </c>
      <c r="AE42" s="117">
        <v>34.65</v>
      </c>
      <c r="AF42" s="117">
        <v>35.770000000000003</v>
      </c>
      <c r="AG42" s="117">
        <v>36.89</v>
      </c>
      <c r="AH42" s="117">
        <v>38.020000000000003</v>
      </c>
      <c r="AI42" s="117">
        <v>39.15</v>
      </c>
      <c r="AJ42" s="117">
        <v>40.28</v>
      </c>
      <c r="AK42" s="117">
        <v>41.42</v>
      </c>
      <c r="AL42" s="117">
        <v>42.55</v>
      </c>
      <c r="AM42" s="117">
        <v>43.69</v>
      </c>
      <c r="AN42" s="117">
        <v>44.83</v>
      </c>
      <c r="AO42" s="117">
        <v>45.98</v>
      </c>
      <c r="AP42" s="117">
        <v>47.13</v>
      </c>
      <c r="AQ42" s="117">
        <v>48.28</v>
      </c>
      <c r="AR42" s="117">
        <v>49.43</v>
      </c>
      <c r="AS42" s="117">
        <v>50.58</v>
      </c>
      <c r="AT42" s="117">
        <v>51.74</v>
      </c>
      <c r="AU42" s="117">
        <v>52.9</v>
      </c>
      <c r="AV42" s="117">
        <v>54.07</v>
      </c>
      <c r="AW42" s="117">
        <v>55.23</v>
      </c>
      <c r="AX42" s="117">
        <v>56.4</v>
      </c>
      <c r="AY42" s="117">
        <v>57.57</v>
      </c>
      <c r="AZ42" s="117">
        <v>58.74</v>
      </c>
      <c r="BA42" s="118">
        <v>59.92</v>
      </c>
    </row>
    <row r="43" spans="1:53" s="104" customFormat="1">
      <c r="A43" s="114">
        <f>C41</f>
        <v>6</v>
      </c>
      <c r="C43" s="115"/>
      <c r="D43" s="116" t="s">
        <v>119</v>
      </c>
      <c r="E43" s="116">
        <v>13.71</v>
      </c>
      <c r="F43" s="117">
        <v>14.4</v>
      </c>
      <c r="G43" s="117">
        <v>15.34</v>
      </c>
      <c r="H43" s="117">
        <v>16.93</v>
      </c>
      <c r="I43" s="117">
        <v>18.48</v>
      </c>
      <c r="J43" s="117">
        <v>20.100000000000001</v>
      </c>
      <c r="K43" s="117">
        <v>21.74</v>
      </c>
      <c r="L43" s="117">
        <v>22.22</v>
      </c>
      <c r="M43" s="117">
        <v>23.55</v>
      </c>
      <c r="N43" s="117">
        <v>25.14</v>
      </c>
      <c r="O43" s="117">
        <v>26.81</v>
      </c>
      <c r="P43" s="117">
        <v>27.5</v>
      </c>
      <c r="Q43" s="117">
        <v>28.83</v>
      </c>
      <c r="R43" s="117">
        <v>30.43</v>
      </c>
      <c r="S43" s="117">
        <v>31.84</v>
      </c>
      <c r="T43" s="117">
        <v>32.56</v>
      </c>
      <c r="U43" s="117">
        <v>34.17</v>
      </c>
      <c r="V43" s="117">
        <v>35.200000000000003</v>
      </c>
      <c r="W43" s="117">
        <v>36.450000000000003</v>
      </c>
      <c r="X43" s="117">
        <v>37.83</v>
      </c>
      <c r="Y43" s="117">
        <v>39.090000000000003</v>
      </c>
      <c r="Z43" s="117">
        <v>40.15</v>
      </c>
      <c r="AA43" s="117">
        <v>41.64</v>
      </c>
      <c r="AB43" s="117">
        <v>42.71</v>
      </c>
      <c r="AC43" s="117">
        <v>44.2</v>
      </c>
      <c r="AD43" s="117">
        <v>45.19</v>
      </c>
      <c r="AE43" s="117">
        <v>46.45</v>
      </c>
      <c r="AF43" s="117">
        <v>47.94</v>
      </c>
      <c r="AG43" s="117">
        <v>48.77</v>
      </c>
      <c r="AH43" s="117">
        <v>50.34</v>
      </c>
      <c r="AI43" s="117">
        <v>51.16</v>
      </c>
      <c r="AJ43" s="117">
        <v>52.84</v>
      </c>
      <c r="AK43" s="117">
        <v>53.75</v>
      </c>
      <c r="AL43" s="117">
        <v>55.35</v>
      </c>
      <c r="AM43" s="117">
        <v>56.19</v>
      </c>
      <c r="AN43" s="117">
        <v>57.57</v>
      </c>
      <c r="AO43" s="117">
        <v>58.86</v>
      </c>
      <c r="AP43" s="117">
        <v>60.08</v>
      </c>
      <c r="AQ43" s="117">
        <v>61.3</v>
      </c>
      <c r="AR43" s="117">
        <v>62.52</v>
      </c>
      <c r="AS43" s="117">
        <v>63.59</v>
      </c>
      <c r="AT43" s="117">
        <v>64.81</v>
      </c>
      <c r="AU43" s="117">
        <v>66.11</v>
      </c>
      <c r="AV43" s="117">
        <v>67.48</v>
      </c>
      <c r="AW43" s="117">
        <v>68.7</v>
      </c>
      <c r="AX43" s="117">
        <v>69.77</v>
      </c>
      <c r="AY43" s="117">
        <v>70.989999999999995</v>
      </c>
      <c r="AZ43" s="117">
        <v>72.44</v>
      </c>
      <c r="BA43" s="118">
        <v>73.66</v>
      </c>
    </row>
    <row r="44" spans="1:53" s="104" customFormat="1">
      <c r="B44" s="114"/>
      <c r="C44" s="109">
        <v>7</v>
      </c>
      <c r="D44" s="106" t="s">
        <v>117</v>
      </c>
      <c r="E44" s="106">
        <v>3.56</v>
      </c>
      <c r="F44" s="112">
        <v>3.91</v>
      </c>
      <c r="G44" s="112">
        <v>4.41</v>
      </c>
      <c r="H44" s="112">
        <v>5.1100000000000003</v>
      </c>
      <c r="I44" s="112">
        <v>6.09</v>
      </c>
      <c r="J44" s="112">
        <v>6.9</v>
      </c>
      <c r="K44" s="112">
        <v>7.75</v>
      </c>
      <c r="L44" s="112">
        <v>8.65</v>
      </c>
      <c r="M44" s="112">
        <v>9.59</v>
      </c>
      <c r="N44" s="112">
        <v>10.58</v>
      </c>
      <c r="O44" s="112">
        <v>11.61</v>
      </c>
      <c r="P44" s="112">
        <v>12.31</v>
      </c>
      <c r="Q44" s="112">
        <v>12.61</v>
      </c>
      <c r="R44" s="112">
        <v>13.71</v>
      </c>
      <c r="S44" s="112">
        <v>14.85</v>
      </c>
      <c r="T44" s="112">
        <v>15.57</v>
      </c>
      <c r="U44" s="112">
        <v>16.79</v>
      </c>
      <c r="V44" s="112">
        <v>17.54</v>
      </c>
      <c r="W44" s="112">
        <v>18.29</v>
      </c>
      <c r="X44" s="112">
        <v>19.59</v>
      </c>
      <c r="Y44" s="112">
        <v>20.37</v>
      </c>
      <c r="Z44" s="112">
        <v>21.15</v>
      </c>
      <c r="AA44" s="112">
        <v>21.93</v>
      </c>
      <c r="AB44" s="112">
        <v>23.35</v>
      </c>
      <c r="AC44" s="112">
        <v>24.16</v>
      </c>
      <c r="AD44" s="112">
        <v>24.96</v>
      </c>
      <c r="AE44" s="112">
        <v>26.48</v>
      </c>
      <c r="AF44" s="112">
        <v>27.31</v>
      </c>
      <c r="AG44" s="112">
        <v>28.15</v>
      </c>
      <c r="AH44" s="112">
        <v>28.99</v>
      </c>
      <c r="AI44" s="112">
        <v>30.62</v>
      </c>
      <c r="AJ44" s="112">
        <v>31.49</v>
      </c>
      <c r="AK44" s="112">
        <v>32.35</v>
      </c>
      <c r="AL44" s="112">
        <v>33.22</v>
      </c>
      <c r="AM44" s="112">
        <v>34.090000000000003</v>
      </c>
      <c r="AN44" s="112">
        <v>34.96</v>
      </c>
      <c r="AO44" s="112">
        <v>36.770000000000003</v>
      </c>
      <c r="AP44" s="112">
        <v>37.67</v>
      </c>
      <c r="AQ44" s="112">
        <v>38.57</v>
      </c>
      <c r="AR44" s="112">
        <v>39.47</v>
      </c>
      <c r="AS44" s="112">
        <v>40.380000000000003</v>
      </c>
      <c r="AT44" s="112">
        <v>41.29</v>
      </c>
      <c r="AU44" s="112">
        <v>43.26</v>
      </c>
      <c r="AV44" s="112">
        <v>44.2</v>
      </c>
      <c r="AW44" s="112">
        <v>45.14</v>
      </c>
      <c r="AX44" s="112">
        <v>46.08</v>
      </c>
      <c r="AY44" s="112">
        <v>47.02</v>
      </c>
      <c r="AZ44" s="112">
        <v>47.96</v>
      </c>
      <c r="BA44" s="113">
        <v>48.91</v>
      </c>
    </row>
    <row r="45" spans="1:53" s="104" customFormat="1">
      <c r="B45" s="114">
        <f>C44</f>
        <v>7</v>
      </c>
      <c r="C45" s="115"/>
      <c r="D45" s="116" t="s">
        <v>118</v>
      </c>
      <c r="E45" s="116">
        <v>7.45</v>
      </c>
      <c r="F45" s="117">
        <v>8.52</v>
      </c>
      <c r="G45" s="117">
        <v>9.6</v>
      </c>
      <c r="H45" s="117">
        <v>10.68</v>
      </c>
      <c r="I45" s="117">
        <v>11.76</v>
      </c>
      <c r="J45" s="117">
        <v>12.84</v>
      </c>
      <c r="K45" s="117">
        <v>13.93</v>
      </c>
      <c r="L45" s="117">
        <v>15.01</v>
      </c>
      <c r="M45" s="117">
        <v>16.100000000000001</v>
      </c>
      <c r="N45" s="117">
        <v>17.2</v>
      </c>
      <c r="O45" s="117">
        <v>18.29</v>
      </c>
      <c r="P45" s="117">
        <v>19.39</v>
      </c>
      <c r="Q45" s="117">
        <v>20.49</v>
      </c>
      <c r="R45" s="117">
        <v>21.59</v>
      </c>
      <c r="S45" s="117">
        <v>22.7</v>
      </c>
      <c r="T45" s="117">
        <v>23.8</v>
      </c>
      <c r="U45" s="117">
        <v>24.91</v>
      </c>
      <c r="V45" s="117">
        <v>26.03</v>
      </c>
      <c r="W45" s="117">
        <v>27.14</v>
      </c>
      <c r="X45" s="117">
        <v>28.26</v>
      </c>
      <c r="Y45" s="117">
        <v>29.38</v>
      </c>
      <c r="Z45" s="117">
        <v>30.5</v>
      </c>
      <c r="AA45" s="117">
        <v>31.63</v>
      </c>
      <c r="AB45" s="117">
        <v>32.76</v>
      </c>
      <c r="AC45" s="117">
        <v>33.89</v>
      </c>
      <c r="AD45" s="117">
        <v>35.020000000000003</v>
      </c>
      <c r="AE45" s="117">
        <v>36.15</v>
      </c>
      <c r="AF45" s="117">
        <v>37.29</v>
      </c>
      <c r="AG45" s="117">
        <v>38.43</v>
      </c>
      <c r="AH45" s="117">
        <v>39.58</v>
      </c>
      <c r="AI45" s="117">
        <v>40.72</v>
      </c>
      <c r="AJ45" s="117">
        <v>41.87</v>
      </c>
      <c r="AK45" s="117">
        <v>43.03</v>
      </c>
      <c r="AL45" s="117">
        <v>44.18</v>
      </c>
      <c r="AM45" s="117">
        <v>45.34</v>
      </c>
      <c r="AN45" s="117">
        <v>46.5</v>
      </c>
      <c r="AO45" s="117">
        <v>47.66</v>
      </c>
      <c r="AP45" s="117">
        <v>48.83</v>
      </c>
      <c r="AQ45" s="117">
        <v>49.99</v>
      </c>
      <c r="AR45" s="117">
        <v>51.16</v>
      </c>
      <c r="AS45" s="117">
        <v>52.34</v>
      </c>
      <c r="AT45" s="117">
        <v>53.51</v>
      </c>
      <c r="AU45" s="117">
        <v>54.69</v>
      </c>
      <c r="AV45" s="117">
        <v>55.88</v>
      </c>
      <c r="AW45" s="117">
        <v>57.06</v>
      </c>
      <c r="AX45" s="117">
        <v>58.25</v>
      </c>
      <c r="AY45" s="117">
        <v>59.44</v>
      </c>
      <c r="AZ45" s="117">
        <v>60.63</v>
      </c>
      <c r="BA45" s="118">
        <v>61.83</v>
      </c>
    </row>
    <row r="46" spans="1:53" s="104" customFormat="1">
      <c r="A46" s="114">
        <f>C44</f>
        <v>7</v>
      </c>
      <c r="C46" s="115"/>
      <c r="D46" s="116" t="s">
        <v>119</v>
      </c>
      <c r="E46" s="116">
        <v>14.87</v>
      </c>
      <c r="F46" s="117">
        <v>15.64</v>
      </c>
      <c r="G46" s="117">
        <v>16.93</v>
      </c>
      <c r="H46" s="117">
        <v>18.54</v>
      </c>
      <c r="I46" s="117">
        <v>20.12</v>
      </c>
      <c r="J46" s="117">
        <v>21.74</v>
      </c>
      <c r="K46" s="117">
        <v>22.88</v>
      </c>
      <c r="L46" s="117">
        <v>23.95</v>
      </c>
      <c r="M46" s="117">
        <v>25.29</v>
      </c>
      <c r="N46" s="117">
        <v>26.87</v>
      </c>
      <c r="O46" s="117">
        <v>28.15</v>
      </c>
      <c r="P46" s="117">
        <v>29.32</v>
      </c>
      <c r="Q46" s="117">
        <v>30.47</v>
      </c>
      <c r="R46" s="117">
        <v>31.92</v>
      </c>
      <c r="S46" s="117">
        <v>33.1</v>
      </c>
      <c r="T46" s="117">
        <v>34.47</v>
      </c>
      <c r="U46" s="117">
        <v>35.69</v>
      </c>
      <c r="V46" s="117">
        <v>37.06</v>
      </c>
      <c r="W46" s="117">
        <v>38.130000000000003</v>
      </c>
      <c r="X46" s="117">
        <v>39.700000000000003</v>
      </c>
      <c r="Y46" s="117">
        <v>40.57</v>
      </c>
      <c r="Z46" s="117">
        <v>42.02</v>
      </c>
      <c r="AA46" s="117">
        <v>43.36</v>
      </c>
      <c r="AB46" s="117">
        <v>44.43</v>
      </c>
      <c r="AC46" s="117">
        <v>45.68</v>
      </c>
      <c r="AD46" s="117">
        <v>47.21</v>
      </c>
      <c r="AE46" s="117">
        <v>48.32</v>
      </c>
      <c r="AF46" s="117">
        <v>49.54</v>
      </c>
      <c r="AG46" s="117">
        <v>51.01</v>
      </c>
      <c r="AH46" s="117">
        <v>52</v>
      </c>
      <c r="AI46" s="117">
        <v>53.45</v>
      </c>
      <c r="AJ46" s="117">
        <v>54.51</v>
      </c>
      <c r="AK46" s="117">
        <v>55.89</v>
      </c>
      <c r="AL46" s="117">
        <v>57.11</v>
      </c>
      <c r="AM46" s="117">
        <v>58.25</v>
      </c>
      <c r="AN46" s="117">
        <v>59.7</v>
      </c>
      <c r="AO46" s="117">
        <v>60.77</v>
      </c>
      <c r="AP46" s="117">
        <v>61.91</v>
      </c>
      <c r="AQ46" s="117">
        <v>63.44</v>
      </c>
      <c r="AR46" s="117">
        <v>64.66</v>
      </c>
      <c r="AS46" s="117">
        <v>65.959999999999994</v>
      </c>
      <c r="AT46" s="117">
        <v>67.25</v>
      </c>
      <c r="AU46" s="117">
        <v>68.48</v>
      </c>
      <c r="AV46" s="117">
        <v>69.7</v>
      </c>
      <c r="AW46" s="117">
        <v>70.84</v>
      </c>
      <c r="AX46" s="117">
        <v>72.209999999999994</v>
      </c>
      <c r="AY46" s="117">
        <v>73.430000000000007</v>
      </c>
      <c r="AZ46" s="117">
        <v>74.349999999999994</v>
      </c>
      <c r="BA46" s="118">
        <v>75.88</v>
      </c>
    </row>
    <row r="47" spans="1:53" s="104" customFormat="1">
      <c r="C47" s="109">
        <v>8</v>
      </c>
      <c r="D47" s="106" t="s">
        <v>117</v>
      </c>
      <c r="E47" s="106">
        <v>4.45</v>
      </c>
      <c r="F47" s="112">
        <v>4.45</v>
      </c>
      <c r="G47" s="112">
        <v>5.16</v>
      </c>
      <c r="H47" s="112">
        <v>5.91</v>
      </c>
      <c r="I47" s="112">
        <v>6.71</v>
      </c>
      <c r="J47" s="112">
        <v>7.83</v>
      </c>
      <c r="K47" s="112">
        <v>8.74</v>
      </c>
      <c r="L47" s="112">
        <v>9.69</v>
      </c>
      <c r="M47" s="112">
        <v>10.35</v>
      </c>
      <c r="N47" s="112">
        <v>11.37</v>
      </c>
      <c r="O47" s="112">
        <v>12.43</v>
      </c>
      <c r="P47" s="112">
        <v>13.14</v>
      </c>
      <c r="Q47" s="112">
        <v>13.85</v>
      </c>
      <c r="R47" s="112">
        <v>14.56</v>
      </c>
      <c r="S47" s="112">
        <v>15.74</v>
      </c>
      <c r="T47" s="112">
        <v>16.96</v>
      </c>
      <c r="U47" s="112">
        <v>17.72</v>
      </c>
      <c r="V47" s="112">
        <v>18.48</v>
      </c>
      <c r="W47" s="112">
        <v>19.239999999999998</v>
      </c>
      <c r="X47" s="112">
        <v>20.59</v>
      </c>
      <c r="Y47" s="112">
        <v>21.37</v>
      </c>
      <c r="Z47" s="112">
        <v>22.16</v>
      </c>
      <c r="AA47" s="112">
        <v>23.6</v>
      </c>
      <c r="AB47" s="112">
        <v>24.42</v>
      </c>
      <c r="AC47" s="112">
        <v>25.24</v>
      </c>
      <c r="AD47" s="112">
        <v>26.06</v>
      </c>
      <c r="AE47" s="112">
        <v>27.61</v>
      </c>
      <c r="AF47" s="112">
        <v>28.46</v>
      </c>
      <c r="AG47" s="112">
        <v>29.31</v>
      </c>
      <c r="AH47" s="112">
        <v>30.16</v>
      </c>
      <c r="AI47" s="112">
        <v>31.84</v>
      </c>
      <c r="AJ47" s="112">
        <v>32.72</v>
      </c>
      <c r="AK47" s="112">
        <v>33.6</v>
      </c>
      <c r="AL47" s="112">
        <v>34.479999999999997</v>
      </c>
      <c r="AM47" s="112">
        <v>35.36</v>
      </c>
      <c r="AN47" s="112">
        <v>36.25</v>
      </c>
      <c r="AO47" s="112">
        <v>38.1</v>
      </c>
      <c r="AP47" s="112">
        <v>39.020000000000003</v>
      </c>
      <c r="AQ47" s="112">
        <v>39.93</v>
      </c>
      <c r="AR47" s="112">
        <v>40.85</v>
      </c>
      <c r="AS47" s="112">
        <v>41.77</v>
      </c>
      <c r="AT47" s="112">
        <v>43.77</v>
      </c>
      <c r="AU47" s="112">
        <v>44.72</v>
      </c>
      <c r="AV47" s="112">
        <v>45.67</v>
      </c>
      <c r="AW47" s="112">
        <v>46.63</v>
      </c>
      <c r="AX47" s="112">
        <v>47.58</v>
      </c>
      <c r="AY47" s="112">
        <v>48.54</v>
      </c>
      <c r="AZ47" s="112">
        <v>49.5</v>
      </c>
      <c r="BA47" s="113">
        <v>50.47</v>
      </c>
    </row>
    <row r="48" spans="1:53" s="104" customFormat="1">
      <c r="B48" s="114">
        <f>C47</f>
        <v>8</v>
      </c>
      <c r="C48" s="115"/>
      <c r="D48" s="116" t="s">
        <v>118</v>
      </c>
      <c r="E48" s="116">
        <v>8.6</v>
      </c>
      <c r="F48" s="117">
        <v>9.69</v>
      </c>
      <c r="G48" s="117">
        <v>10.78</v>
      </c>
      <c r="H48" s="117">
        <v>11.87</v>
      </c>
      <c r="I48" s="117">
        <v>12.97</v>
      </c>
      <c r="J48" s="117">
        <v>14.06</v>
      </c>
      <c r="K48" s="117">
        <v>15.16</v>
      </c>
      <c r="L48" s="117">
        <v>16.260000000000002</v>
      </c>
      <c r="M48" s="117">
        <v>17.37</v>
      </c>
      <c r="N48" s="117">
        <v>18.48</v>
      </c>
      <c r="O48" s="117">
        <v>19.59</v>
      </c>
      <c r="P48" s="117">
        <v>20.7</v>
      </c>
      <c r="Q48" s="117">
        <v>21.81</v>
      </c>
      <c r="R48" s="117">
        <v>22.93</v>
      </c>
      <c r="S48" s="117">
        <v>24.05</v>
      </c>
      <c r="T48" s="117">
        <v>25.17</v>
      </c>
      <c r="U48" s="117">
        <v>26.3</v>
      </c>
      <c r="V48" s="117">
        <v>27.43</v>
      </c>
      <c r="W48" s="117">
        <v>28.56</v>
      </c>
      <c r="X48" s="117">
        <v>29.69</v>
      </c>
      <c r="Y48" s="117">
        <v>30.83</v>
      </c>
      <c r="Z48" s="117">
        <v>31.97</v>
      </c>
      <c r="AA48" s="117">
        <v>33.11</v>
      </c>
      <c r="AB48" s="117">
        <v>34.25</v>
      </c>
      <c r="AC48" s="117">
        <v>35.4</v>
      </c>
      <c r="AD48" s="117">
        <v>36.549999999999997</v>
      </c>
      <c r="AE48" s="117">
        <v>37.700000000000003</v>
      </c>
      <c r="AF48" s="117">
        <v>38.86</v>
      </c>
      <c r="AG48" s="117">
        <v>40.020000000000003</v>
      </c>
      <c r="AH48" s="117">
        <v>41.18</v>
      </c>
      <c r="AI48" s="117">
        <v>42.34</v>
      </c>
      <c r="AJ48" s="117">
        <v>43.51</v>
      </c>
      <c r="AK48" s="117">
        <v>44.68</v>
      </c>
      <c r="AL48" s="117">
        <v>45.85</v>
      </c>
      <c r="AM48" s="117">
        <v>47.03</v>
      </c>
      <c r="AN48" s="117">
        <v>48.21</v>
      </c>
      <c r="AO48" s="117">
        <v>49.39</v>
      </c>
      <c r="AP48" s="117">
        <v>50.57</v>
      </c>
      <c r="AQ48" s="117">
        <v>51.76</v>
      </c>
      <c r="AR48" s="117">
        <v>52.95</v>
      </c>
      <c r="AS48" s="117">
        <v>54.14</v>
      </c>
      <c r="AT48" s="117">
        <v>55.34</v>
      </c>
      <c r="AU48" s="117">
        <v>56.54</v>
      </c>
      <c r="AV48" s="117">
        <v>57.74</v>
      </c>
      <c r="AW48" s="117">
        <v>58.95</v>
      </c>
      <c r="AX48" s="117">
        <v>60.16</v>
      </c>
      <c r="AY48" s="117">
        <v>61.37</v>
      </c>
      <c r="AZ48" s="117">
        <v>62.58</v>
      </c>
      <c r="BA48" s="118">
        <v>63.8</v>
      </c>
    </row>
    <row r="49" spans="1:53" s="104" customFormat="1">
      <c r="A49" s="114">
        <f>C47</f>
        <v>8</v>
      </c>
      <c r="C49" s="115"/>
      <c r="D49" s="116" t="s">
        <v>119</v>
      </c>
      <c r="E49" s="116">
        <v>16.87</v>
      </c>
      <c r="F49" s="117">
        <v>17.16</v>
      </c>
      <c r="G49" s="117">
        <v>18.61</v>
      </c>
      <c r="H49" s="117">
        <v>20.16</v>
      </c>
      <c r="I49" s="117">
        <v>21.76</v>
      </c>
      <c r="J49" s="117">
        <v>23.4</v>
      </c>
      <c r="K49" s="117">
        <v>24.62</v>
      </c>
      <c r="L49" s="117">
        <v>25.71</v>
      </c>
      <c r="M49" s="117">
        <v>26.89</v>
      </c>
      <c r="N49" s="117">
        <v>28.57</v>
      </c>
      <c r="O49" s="117">
        <v>29.97</v>
      </c>
      <c r="P49" s="117">
        <v>30.69</v>
      </c>
      <c r="Q49" s="117">
        <v>32.299999999999997</v>
      </c>
      <c r="R49" s="117">
        <v>33.75</v>
      </c>
      <c r="S49" s="117">
        <v>35.04</v>
      </c>
      <c r="T49" s="117">
        <v>36.11</v>
      </c>
      <c r="U49" s="117">
        <v>37.67</v>
      </c>
      <c r="V49" s="117">
        <v>38.479999999999997</v>
      </c>
      <c r="W49" s="117">
        <v>40.15</v>
      </c>
      <c r="X49" s="117">
        <v>41.26</v>
      </c>
      <c r="Y49" s="117">
        <v>42.71</v>
      </c>
      <c r="Z49" s="117">
        <v>43.97</v>
      </c>
      <c r="AA49" s="117">
        <v>44.92</v>
      </c>
      <c r="AB49" s="117">
        <v>46.45</v>
      </c>
      <c r="AC49" s="117">
        <v>47.82</v>
      </c>
      <c r="AD49" s="117">
        <v>48.77</v>
      </c>
      <c r="AE49" s="117">
        <v>50.34</v>
      </c>
      <c r="AF49" s="117">
        <v>51.16</v>
      </c>
      <c r="AG49" s="117">
        <v>52.84</v>
      </c>
      <c r="AH49" s="117">
        <v>53.75</v>
      </c>
      <c r="AI49" s="117">
        <v>55.35</v>
      </c>
      <c r="AJ49" s="117">
        <v>56.35</v>
      </c>
      <c r="AK49" s="117">
        <v>57.95</v>
      </c>
      <c r="AL49" s="117">
        <v>59.02</v>
      </c>
      <c r="AM49" s="117">
        <v>60.16</v>
      </c>
      <c r="AN49" s="117">
        <v>61.61</v>
      </c>
      <c r="AO49" s="117">
        <v>62.98</v>
      </c>
      <c r="AP49" s="117">
        <v>64.2</v>
      </c>
      <c r="AQ49" s="117">
        <v>65.42</v>
      </c>
      <c r="AR49" s="117">
        <v>66.569999999999993</v>
      </c>
      <c r="AS49" s="117">
        <v>67.790000000000006</v>
      </c>
      <c r="AT49" s="117">
        <v>69.09</v>
      </c>
      <c r="AU49" s="117">
        <v>70.38</v>
      </c>
      <c r="AV49" s="117">
        <v>71.680000000000007</v>
      </c>
      <c r="AW49" s="117">
        <v>72.98</v>
      </c>
      <c r="AX49" s="117">
        <v>74.27</v>
      </c>
      <c r="AY49" s="117">
        <v>75.650000000000006</v>
      </c>
      <c r="AZ49" s="117">
        <v>77.02</v>
      </c>
      <c r="BA49" s="118">
        <v>77.86</v>
      </c>
    </row>
    <row r="50" spans="1:53" s="104" customFormat="1">
      <c r="B50" s="114"/>
      <c r="C50" s="109">
        <v>9</v>
      </c>
      <c r="D50" s="106" t="s">
        <v>117</v>
      </c>
      <c r="E50" s="106">
        <v>4.68</v>
      </c>
      <c r="F50" s="112">
        <v>5.63</v>
      </c>
      <c r="G50" s="112">
        <v>5.97</v>
      </c>
      <c r="H50" s="112">
        <v>6.78</v>
      </c>
      <c r="I50" s="112">
        <v>7.63</v>
      </c>
      <c r="J50" s="112">
        <v>8.52</v>
      </c>
      <c r="K50" s="112">
        <v>9.4700000000000006</v>
      </c>
      <c r="L50" s="112">
        <v>10.45</v>
      </c>
      <c r="M50" s="112">
        <v>11.48</v>
      </c>
      <c r="N50" s="112">
        <v>12.56</v>
      </c>
      <c r="O50" s="112">
        <v>13.27</v>
      </c>
      <c r="P50" s="112">
        <v>13.99</v>
      </c>
      <c r="Q50" s="112">
        <v>14.71</v>
      </c>
      <c r="R50" s="112">
        <v>15.9</v>
      </c>
      <c r="S50" s="112">
        <v>17.14</v>
      </c>
      <c r="T50" s="112">
        <v>17.91</v>
      </c>
      <c r="U50" s="112">
        <v>18.68</v>
      </c>
      <c r="V50" s="112">
        <v>19.45</v>
      </c>
      <c r="W50" s="112">
        <v>20.81</v>
      </c>
      <c r="X50" s="112">
        <v>21.61</v>
      </c>
      <c r="Y50" s="112">
        <v>22.4</v>
      </c>
      <c r="Z50" s="112">
        <v>23.21</v>
      </c>
      <c r="AA50" s="112">
        <v>24.69</v>
      </c>
      <c r="AB50" s="112">
        <v>25.51</v>
      </c>
      <c r="AC50" s="112">
        <v>26.34</v>
      </c>
      <c r="AD50" s="112">
        <v>27.92</v>
      </c>
      <c r="AE50" s="112">
        <v>28.78</v>
      </c>
      <c r="AF50" s="112">
        <v>29.64</v>
      </c>
      <c r="AG50" s="112">
        <v>30.5</v>
      </c>
      <c r="AH50" s="112">
        <v>32.200000000000003</v>
      </c>
      <c r="AI50" s="112">
        <v>33.090000000000003</v>
      </c>
      <c r="AJ50" s="112">
        <v>33.979999999999997</v>
      </c>
      <c r="AK50" s="112">
        <v>34.880000000000003</v>
      </c>
      <c r="AL50" s="112">
        <v>35.770000000000003</v>
      </c>
      <c r="AM50" s="112">
        <v>36.67</v>
      </c>
      <c r="AN50" s="112">
        <v>38.549999999999997</v>
      </c>
      <c r="AO50" s="112">
        <v>39.47</v>
      </c>
      <c r="AP50" s="112">
        <v>40.4</v>
      </c>
      <c r="AQ50" s="112">
        <v>41.34</v>
      </c>
      <c r="AR50" s="112">
        <v>42.27</v>
      </c>
      <c r="AS50" s="112">
        <v>44.3</v>
      </c>
      <c r="AT50" s="112">
        <v>45.26</v>
      </c>
      <c r="AU50" s="112">
        <v>46.23</v>
      </c>
      <c r="AV50" s="112">
        <v>47.2</v>
      </c>
      <c r="AW50" s="112">
        <v>48.17</v>
      </c>
      <c r="AX50" s="112">
        <v>49.14</v>
      </c>
      <c r="AY50" s="112">
        <v>51.35</v>
      </c>
      <c r="AZ50" s="112">
        <v>51.09</v>
      </c>
      <c r="BA50" s="113">
        <v>53.36</v>
      </c>
    </row>
    <row r="51" spans="1:53" s="104" customFormat="1">
      <c r="B51" s="114">
        <f>C50</f>
        <v>9</v>
      </c>
      <c r="C51" s="115"/>
      <c r="D51" s="116" t="s">
        <v>118</v>
      </c>
      <c r="E51" s="116">
        <v>9.7899999999999991</v>
      </c>
      <c r="F51" s="117">
        <v>10.89</v>
      </c>
      <c r="G51" s="117">
        <v>11.99</v>
      </c>
      <c r="H51" s="117">
        <v>13.1</v>
      </c>
      <c r="I51" s="117">
        <v>14.2</v>
      </c>
      <c r="J51" s="117">
        <v>15.31</v>
      </c>
      <c r="K51" s="117">
        <v>16.43</v>
      </c>
      <c r="L51" s="117">
        <v>17.55</v>
      </c>
      <c r="M51" s="117">
        <v>18.66</v>
      </c>
      <c r="N51" s="117">
        <v>19.79</v>
      </c>
      <c r="O51" s="117">
        <v>20.91</v>
      </c>
      <c r="P51" s="117">
        <v>22.04</v>
      </c>
      <c r="Q51" s="117">
        <v>23.17</v>
      </c>
      <c r="R51" s="117">
        <v>24.3</v>
      </c>
      <c r="S51" s="117">
        <v>25.44</v>
      </c>
      <c r="T51" s="117">
        <v>26.58</v>
      </c>
      <c r="U51" s="117">
        <v>27.72</v>
      </c>
      <c r="V51" s="117">
        <v>28.86</v>
      </c>
      <c r="W51" s="117">
        <v>30.01</v>
      </c>
      <c r="X51" s="117">
        <v>31.16</v>
      </c>
      <c r="Y51" s="117">
        <v>32.31</v>
      </c>
      <c r="Z51" s="117">
        <v>33.47</v>
      </c>
      <c r="AA51" s="117">
        <v>34.630000000000003</v>
      </c>
      <c r="AB51" s="117">
        <v>35.79</v>
      </c>
      <c r="AC51" s="117">
        <v>36.950000000000003</v>
      </c>
      <c r="AD51" s="117">
        <v>38.119999999999997</v>
      </c>
      <c r="AE51" s="117">
        <v>39.29</v>
      </c>
      <c r="AF51" s="117">
        <v>40.47</v>
      </c>
      <c r="AG51" s="117">
        <v>41.64</v>
      </c>
      <c r="AH51" s="117">
        <v>42.82</v>
      </c>
      <c r="AI51" s="117">
        <v>44.01</v>
      </c>
      <c r="AJ51" s="117">
        <v>45.19</v>
      </c>
      <c r="AK51" s="117">
        <v>46.38</v>
      </c>
      <c r="AL51" s="117">
        <v>47.57</v>
      </c>
      <c r="AM51" s="117">
        <v>48.77</v>
      </c>
      <c r="AN51" s="117">
        <v>49.97</v>
      </c>
      <c r="AO51" s="117">
        <v>51.17</v>
      </c>
      <c r="AP51" s="117">
        <v>52.37</v>
      </c>
      <c r="AQ51" s="117">
        <v>53.58</v>
      </c>
      <c r="AR51" s="117">
        <v>54.79</v>
      </c>
      <c r="AS51" s="117">
        <v>56</v>
      </c>
      <c r="AT51" s="117">
        <v>57.22</v>
      </c>
      <c r="AU51" s="117">
        <v>58.44</v>
      </c>
      <c r="AV51" s="117">
        <v>59.66</v>
      </c>
      <c r="AW51" s="117">
        <v>60.89</v>
      </c>
      <c r="AX51" s="117">
        <v>62.12</v>
      </c>
      <c r="AY51" s="117">
        <v>63.35</v>
      </c>
      <c r="AZ51" s="117">
        <v>64.59</v>
      </c>
      <c r="BA51" s="118">
        <v>65.83</v>
      </c>
    </row>
    <row r="52" spans="1:53" s="104" customFormat="1">
      <c r="A52" s="114">
        <f>C50</f>
        <v>9</v>
      </c>
      <c r="C52" s="115"/>
      <c r="D52" s="116" t="s">
        <v>119</v>
      </c>
      <c r="E52" s="116">
        <v>18.36</v>
      </c>
      <c r="F52" s="117">
        <v>19.489999999999998</v>
      </c>
      <c r="G52" s="117">
        <v>20.27</v>
      </c>
      <c r="H52" s="117">
        <v>21.76</v>
      </c>
      <c r="I52" s="117">
        <v>23.44</v>
      </c>
      <c r="J52" s="117">
        <v>25.1</v>
      </c>
      <c r="K52" s="117">
        <v>26.37</v>
      </c>
      <c r="L52" s="117">
        <v>27.04</v>
      </c>
      <c r="M52" s="117">
        <v>28.63</v>
      </c>
      <c r="N52" s="117">
        <v>30.35</v>
      </c>
      <c r="O52" s="117">
        <v>31.19</v>
      </c>
      <c r="P52" s="117">
        <v>32.56</v>
      </c>
      <c r="Q52" s="117">
        <v>34.17</v>
      </c>
      <c r="R52" s="117">
        <v>35.200000000000003</v>
      </c>
      <c r="S52" s="117">
        <v>36.450000000000003</v>
      </c>
      <c r="T52" s="117">
        <v>38.090000000000003</v>
      </c>
      <c r="U52" s="117">
        <v>39.159999999999997</v>
      </c>
      <c r="V52" s="117">
        <v>40.57</v>
      </c>
      <c r="W52" s="117">
        <v>41.79</v>
      </c>
      <c r="X52" s="117">
        <v>43.24</v>
      </c>
      <c r="Y52" s="117">
        <v>44.35</v>
      </c>
      <c r="Z52" s="117">
        <v>45.68</v>
      </c>
      <c r="AA52" s="117">
        <v>47.17</v>
      </c>
      <c r="AB52" s="117">
        <v>47.97</v>
      </c>
      <c r="AC52" s="117">
        <v>49.54</v>
      </c>
      <c r="AD52" s="117">
        <v>51.02</v>
      </c>
      <c r="AE52" s="117">
        <v>52</v>
      </c>
      <c r="AF52" s="117">
        <v>53.68</v>
      </c>
      <c r="AG52" s="117">
        <v>54.51</v>
      </c>
      <c r="AH52" s="117">
        <v>56.12</v>
      </c>
      <c r="AI52" s="117">
        <v>57.11</v>
      </c>
      <c r="AJ52" s="117">
        <v>58.56</v>
      </c>
      <c r="AK52" s="117">
        <v>59.78</v>
      </c>
      <c r="AL52" s="117">
        <v>61.15</v>
      </c>
      <c r="AM52" s="117">
        <v>62.52</v>
      </c>
      <c r="AN52" s="117">
        <v>63.59</v>
      </c>
      <c r="AO52" s="117">
        <v>64.739999999999995</v>
      </c>
      <c r="AP52" s="117">
        <v>66.11</v>
      </c>
      <c r="AQ52" s="117">
        <v>67.48</v>
      </c>
      <c r="AR52" s="117">
        <v>69.010000000000005</v>
      </c>
      <c r="AS52" s="117">
        <v>70.31</v>
      </c>
      <c r="AT52" s="117">
        <v>71.45</v>
      </c>
      <c r="AU52" s="117">
        <v>72.52</v>
      </c>
      <c r="AV52" s="117">
        <v>74.040000000000006</v>
      </c>
      <c r="AW52" s="117">
        <v>75.42</v>
      </c>
      <c r="AX52" s="117">
        <v>76.41</v>
      </c>
      <c r="AY52" s="117">
        <v>77.78</v>
      </c>
      <c r="AZ52" s="117">
        <v>79.31</v>
      </c>
      <c r="BA52" s="118">
        <v>80.599999999999994</v>
      </c>
    </row>
    <row r="53" spans="1:53" s="104" customFormat="1">
      <c r="C53" s="109">
        <v>10</v>
      </c>
      <c r="D53" s="106" t="s">
        <v>117</v>
      </c>
      <c r="E53" s="106">
        <v>5.69</v>
      </c>
      <c r="F53" s="112">
        <v>6.5</v>
      </c>
      <c r="G53" s="112">
        <v>7.1</v>
      </c>
      <c r="H53" s="112">
        <v>7.71</v>
      </c>
      <c r="I53" s="112">
        <v>8.61</v>
      </c>
      <c r="J53" s="112">
        <v>9.56</v>
      </c>
      <c r="K53" s="112">
        <v>10.56</v>
      </c>
      <c r="L53" s="112">
        <v>11.6</v>
      </c>
      <c r="M53" s="112">
        <v>12.69</v>
      </c>
      <c r="N53" s="112">
        <v>13.41</v>
      </c>
      <c r="O53" s="112">
        <v>14.14</v>
      </c>
      <c r="P53" s="112">
        <v>14.86</v>
      </c>
      <c r="Q53" s="112">
        <v>16.07</v>
      </c>
      <c r="R53" s="112">
        <v>16.82</v>
      </c>
      <c r="S53" s="112">
        <v>18.100000000000001</v>
      </c>
      <c r="T53" s="112">
        <v>18.88</v>
      </c>
      <c r="U53" s="112">
        <v>19.66</v>
      </c>
      <c r="V53" s="112">
        <v>21.03</v>
      </c>
      <c r="W53" s="112">
        <v>21.84</v>
      </c>
      <c r="X53" s="112">
        <v>23.29</v>
      </c>
      <c r="Y53" s="112">
        <v>23.46</v>
      </c>
      <c r="Z53" s="112">
        <v>24.96</v>
      </c>
      <c r="AA53" s="112">
        <v>25.8</v>
      </c>
      <c r="AB53" s="112">
        <v>26.64</v>
      </c>
      <c r="AC53" s="112">
        <v>28.24</v>
      </c>
      <c r="AD53" s="112">
        <v>29.11</v>
      </c>
      <c r="AE53" s="112">
        <v>29.98</v>
      </c>
      <c r="AF53" s="112">
        <v>30.85</v>
      </c>
      <c r="AG53" s="112">
        <v>31.73</v>
      </c>
      <c r="AH53" s="112">
        <v>33.47</v>
      </c>
      <c r="AI53" s="112">
        <v>34.380000000000003</v>
      </c>
      <c r="AJ53" s="112">
        <v>35.28</v>
      </c>
      <c r="AK53" s="112">
        <v>36.19</v>
      </c>
      <c r="AL53" s="112">
        <v>37.1</v>
      </c>
      <c r="AM53" s="112">
        <v>39.01</v>
      </c>
      <c r="AN53" s="112">
        <v>39.950000000000003</v>
      </c>
      <c r="AO53" s="112">
        <v>40.89</v>
      </c>
      <c r="AP53" s="112">
        <v>41.83</v>
      </c>
      <c r="AQ53" s="112">
        <v>42.78</v>
      </c>
      <c r="AR53" s="112">
        <v>43.73</v>
      </c>
      <c r="AS53" s="112">
        <v>45.82</v>
      </c>
      <c r="AT53" s="112">
        <v>46.8</v>
      </c>
      <c r="AU53" s="112">
        <v>47.78</v>
      </c>
      <c r="AV53" s="112">
        <v>48.77</v>
      </c>
      <c r="AW53" s="112">
        <v>49.75</v>
      </c>
      <c r="AX53" s="112">
        <v>50.74</v>
      </c>
      <c r="AY53" s="112">
        <v>53.02</v>
      </c>
      <c r="AZ53" s="112">
        <v>54.04</v>
      </c>
      <c r="BA53" s="113">
        <v>55.06</v>
      </c>
    </row>
    <row r="54" spans="1:53" s="104" customFormat="1">
      <c r="B54" s="114">
        <f>C53</f>
        <v>10</v>
      </c>
      <c r="C54" s="115"/>
      <c r="D54" s="116" t="s">
        <v>118</v>
      </c>
      <c r="E54" s="116">
        <v>11</v>
      </c>
      <c r="F54" s="117">
        <v>12.11</v>
      </c>
      <c r="G54" s="117">
        <v>13.23</v>
      </c>
      <c r="H54" s="117">
        <v>14.35</v>
      </c>
      <c r="I54" s="117">
        <v>15.47</v>
      </c>
      <c r="J54" s="117">
        <v>16.600000000000001</v>
      </c>
      <c r="K54" s="117">
        <v>17.73</v>
      </c>
      <c r="L54" s="117">
        <v>18.86</v>
      </c>
      <c r="M54" s="117">
        <v>19.989999999999998</v>
      </c>
      <c r="N54" s="117">
        <v>21.13</v>
      </c>
      <c r="O54" s="117">
        <v>22.27</v>
      </c>
      <c r="P54" s="117">
        <v>23.41</v>
      </c>
      <c r="Q54" s="117">
        <v>24.56</v>
      </c>
      <c r="R54" s="117">
        <v>25.71</v>
      </c>
      <c r="S54" s="117">
        <v>26.86</v>
      </c>
      <c r="T54" s="117">
        <v>28.02</v>
      </c>
      <c r="U54" s="117">
        <v>29.18</v>
      </c>
      <c r="V54" s="117">
        <v>30.34</v>
      </c>
      <c r="W54" s="117">
        <v>31.5</v>
      </c>
      <c r="X54" s="117">
        <v>32.67</v>
      </c>
      <c r="Y54" s="117">
        <v>33.840000000000003</v>
      </c>
      <c r="Z54" s="117">
        <v>35.01</v>
      </c>
      <c r="AA54" s="117">
        <v>36.19</v>
      </c>
      <c r="AB54" s="117">
        <v>37.369999999999997</v>
      </c>
      <c r="AC54" s="117">
        <v>38.549999999999997</v>
      </c>
      <c r="AD54" s="117">
        <v>39.74</v>
      </c>
      <c r="AE54" s="117">
        <v>40.93</v>
      </c>
      <c r="AF54" s="117">
        <v>42.12</v>
      </c>
      <c r="AG54" s="117">
        <v>43.32</v>
      </c>
      <c r="AH54" s="117">
        <v>44.52</v>
      </c>
      <c r="AI54" s="117">
        <v>45.72</v>
      </c>
      <c r="AJ54" s="117">
        <v>46.92</v>
      </c>
      <c r="AK54" s="117">
        <v>48.13</v>
      </c>
      <c r="AL54" s="117">
        <v>49.34</v>
      </c>
      <c r="AM54" s="117">
        <v>50.56</v>
      </c>
      <c r="AN54" s="117">
        <v>51.78</v>
      </c>
      <c r="AO54" s="117">
        <v>53</v>
      </c>
      <c r="AP54" s="117">
        <v>54.23</v>
      </c>
      <c r="AQ54" s="117">
        <v>55.45</v>
      </c>
      <c r="AR54" s="117">
        <v>56.69</v>
      </c>
      <c r="AS54" s="117">
        <v>57.92</v>
      </c>
      <c r="AT54" s="117">
        <v>59.16</v>
      </c>
      <c r="AU54" s="117">
        <v>60.4</v>
      </c>
      <c r="AV54" s="117">
        <v>61.65</v>
      </c>
      <c r="AW54" s="117">
        <v>62.9</v>
      </c>
      <c r="AX54" s="117">
        <v>64.150000000000006</v>
      </c>
      <c r="AY54" s="117">
        <v>65.41</v>
      </c>
      <c r="AZ54" s="117">
        <v>66.67</v>
      </c>
      <c r="BA54" s="118">
        <v>67.930000000000007</v>
      </c>
    </row>
    <row r="55" spans="1:53" s="104" customFormat="1">
      <c r="A55" s="114">
        <f>C53</f>
        <v>10</v>
      </c>
      <c r="C55" s="115"/>
      <c r="D55" s="116" t="s">
        <v>119</v>
      </c>
      <c r="E55" s="116">
        <v>20.079999999999998</v>
      </c>
      <c r="F55" s="117">
        <v>21.09</v>
      </c>
      <c r="G55" s="117">
        <v>22.01</v>
      </c>
      <c r="H55" s="117">
        <v>23.55</v>
      </c>
      <c r="I55" s="117">
        <v>25.1</v>
      </c>
      <c r="J55" s="117">
        <v>26.81</v>
      </c>
      <c r="K55" s="117">
        <v>27.5</v>
      </c>
      <c r="L55" s="117">
        <v>28.83</v>
      </c>
      <c r="M55" s="117">
        <v>30.43</v>
      </c>
      <c r="N55" s="117">
        <v>31.84</v>
      </c>
      <c r="O55" s="117">
        <v>33.1</v>
      </c>
      <c r="P55" s="117">
        <v>34.47</v>
      </c>
      <c r="Q55" s="117">
        <v>35.69</v>
      </c>
      <c r="R55" s="117">
        <v>37.06</v>
      </c>
      <c r="S55" s="117">
        <v>38.479999999999997</v>
      </c>
      <c r="T55" s="117">
        <v>39.700000000000003</v>
      </c>
      <c r="U55" s="117">
        <v>41.18</v>
      </c>
      <c r="V55" s="117">
        <v>42.25</v>
      </c>
      <c r="W55" s="117">
        <v>43.43</v>
      </c>
      <c r="X55" s="117">
        <v>44.92</v>
      </c>
      <c r="Y55" s="117">
        <v>46.45</v>
      </c>
      <c r="Z55" s="117">
        <v>47.48</v>
      </c>
      <c r="AA55" s="117">
        <v>48.77</v>
      </c>
      <c r="AB55" s="117">
        <v>50.34</v>
      </c>
      <c r="AC55" s="117">
        <v>51.16</v>
      </c>
      <c r="AD55" s="117">
        <v>52.84</v>
      </c>
      <c r="AE55" s="117">
        <v>54.13</v>
      </c>
      <c r="AF55" s="117">
        <v>55.35</v>
      </c>
      <c r="AG55" s="117">
        <v>56.8</v>
      </c>
      <c r="AH55" s="117">
        <v>57.95</v>
      </c>
      <c r="AI55" s="117">
        <v>59.09</v>
      </c>
      <c r="AJ55" s="117">
        <v>60.69</v>
      </c>
      <c r="AK55" s="117">
        <v>61.84</v>
      </c>
      <c r="AL55" s="117">
        <v>62.98</v>
      </c>
      <c r="AM55" s="117">
        <v>64.510000000000005</v>
      </c>
      <c r="AN55" s="117">
        <v>65.959999999999994</v>
      </c>
      <c r="AO55" s="117">
        <v>67.25</v>
      </c>
      <c r="AP55" s="117">
        <v>68.48</v>
      </c>
      <c r="AQ55" s="117">
        <v>69.7</v>
      </c>
      <c r="AR55" s="117">
        <v>70.989999999999995</v>
      </c>
      <c r="AS55" s="117">
        <v>72.290000000000006</v>
      </c>
      <c r="AT55" s="117">
        <v>73.66</v>
      </c>
      <c r="AU55" s="117">
        <v>75.040000000000006</v>
      </c>
      <c r="AV55" s="117">
        <v>76.260000000000005</v>
      </c>
      <c r="AW55" s="117">
        <v>77.63</v>
      </c>
      <c r="AX55" s="117">
        <v>79.23</v>
      </c>
      <c r="AY55" s="117">
        <v>79.989999999999995</v>
      </c>
      <c r="AZ55" s="117">
        <v>81.37</v>
      </c>
      <c r="BA55" s="118">
        <v>83.2</v>
      </c>
    </row>
    <row r="56" spans="1:53" s="104" customFormat="1">
      <c r="B56" s="114"/>
      <c r="C56" s="109">
        <v>11</v>
      </c>
      <c r="D56" s="106" t="s">
        <v>117</v>
      </c>
      <c r="E56" s="106">
        <v>6.81</v>
      </c>
      <c r="F56" s="112">
        <v>7.44</v>
      </c>
      <c r="G56" s="112">
        <v>7.79</v>
      </c>
      <c r="H56" s="112">
        <v>8.6999999999999993</v>
      </c>
      <c r="I56" s="112">
        <v>9.66</v>
      </c>
      <c r="J56" s="112">
        <v>10.67</v>
      </c>
      <c r="K56" s="112">
        <v>11.35</v>
      </c>
      <c r="L56" s="112">
        <v>12.43</v>
      </c>
      <c r="M56" s="112">
        <v>13.55</v>
      </c>
      <c r="N56" s="112">
        <v>14.29</v>
      </c>
      <c r="O56" s="112">
        <v>15.48</v>
      </c>
      <c r="P56" s="112">
        <v>15.76</v>
      </c>
      <c r="Q56" s="112">
        <v>17</v>
      </c>
      <c r="R56" s="112">
        <v>18.3</v>
      </c>
      <c r="S56" s="112">
        <v>19.079999999999998</v>
      </c>
      <c r="T56" s="112">
        <v>19.87</v>
      </c>
      <c r="U56" s="112">
        <v>20.67</v>
      </c>
      <c r="V56" s="112">
        <v>22.08</v>
      </c>
      <c r="W56" s="112">
        <v>23.55</v>
      </c>
      <c r="X56" s="112">
        <v>23.73</v>
      </c>
      <c r="Y56" s="112">
        <v>25.24</v>
      </c>
      <c r="Z56" s="112">
        <v>26.09</v>
      </c>
      <c r="AA56" s="112">
        <v>26.94</v>
      </c>
      <c r="AB56" s="112">
        <v>28.56</v>
      </c>
      <c r="AC56" s="112">
        <v>29.44</v>
      </c>
      <c r="AD56" s="112">
        <v>30.32</v>
      </c>
      <c r="AE56" s="112">
        <v>31.21</v>
      </c>
      <c r="AF56" s="112">
        <v>32.1</v>
      </c>
      <c r="AG56" s="112">
        <v>33.869999999999997</v>
      </c>
      <c r="AH56" s="112">
        <v>34.78</v>
      </c>
      <c r="AI56" s="112">
        <v>35.700000000000003</v>
      </c>
      <c r="AJ56" s="112">
        <v>36.630000000000003</v>
      </c>
      <c r="AK56" s="112">
        <v>38.53</v>
      </c>
      <c r="AL56" s="112">
        <v>39.479999999999997</v>
      </c>
      <c r="AM56" s="112">
        <v>40.43</v>
      </c>
      <c r="AN56" s="112">
        <v>41.39</v>
      </c>
      <c r="AO56" s="112">
        <v>42.35</v>
      </c>
      <c r="AP56" s="112">
        <v>43.31</v>
      </c>
      <c r="AQ56" s="112">
        <v>45.4</v>
      </c>
      <c r="AR56" s="112">
        <v>45.24</v>
      </c>
      <c r="AS56" s="112">
        <v>47.38</v>
      </c>
      <c r="AT56" s="112">
        <v>48.38</v>
      </c>
      <c r="AU56" s="112">
        <v>49.38</v>
      </c>
      <c r="AV56" s="112">
        <v>50.39</v>
      </c>
      <c r="AW56" s="112">
        <v>51.39</v>
      </c>
      <c r="AX56" s="112">
        <v>52.4</v>
      </c>
      <c r="AY56" s="112">
        <v>54.74</v>
      </c>
      <c r="AZ56" s="112">
        <v>55.78</v>
      </c>
      <c r="BA56" s="113">
        <v>56.82</v>
      </c>
    </row>
    <row r="57" spans="1:53" s="104" customFormat="1">
      <c r="B57" s="114">
        <f>C56</f>
        <v>11</v>
      </c>
      <c r="C57" s="115"/>
      <c r="D57" s="116" t="s">
        <v>118</v>
      </c>
      <c r="E57" s="116">
        <v>12.23</v>
      </c>
      <c r="F57" s="117">
        <v>13.36</v>
      </c>
      <c r="G57" s="117">
        <v>14.49</v>
      </c>
      <c r="H57" s="117">
        <v>15.63</v>
      </c>
      <c r="I57" s="117">
        <v>16.77</v>
      </c>
      <c r="J57" s="117">
        <v>17.91</v>
      </c>
      <c r="K57" s="117">
        <v>19.05</v>
      </c>
      <c r="L57" s="117">
        <v>20.2</v>
      </c>
      <c r="M57" s="117">
        <v>21.35</v>
      </c>
      <c r="N57" s="117">
        <v>22.51</v>
      </c>
      <c r="O57" s="117">
        <v>23.66</v>
      </c>
      <c r="P57" s="117">
        <v>24.82</v>
      </c>
      <c r="Q57" s="117">
        <v>25.99</v>
      </c>
      <c r="R57" s="117">
        <v>27.15</v>
      </c>
      <c r="S57" s="117">
        <v>28.32</v>
      </c>
      <c r="T57" s="117">
        <v>29.5</v>
      </c>
      <c r="U57" s="117">
        <v>30.67</v>
      </c>
      <c r="V57" s="117">
        <v>31.85</v>
      </c>
      <c r="W57" s="117">
        <v>33.03</v>
      </c>
      <c r="X57" s="117">
        <v>34.22</v>
      </c>
      <c r="Y57" s="117">
        <v>35.409999999999997</v>
      </c>
      <c r="Z57" s="117">
        <v>36.6</v>
      </c>
      <c r="AA57" s="117">
        <v>37.799999999999997</v>
      </c>
      <c r="AB57" s="117">
        <v>38.99</v>
      </c>
      <c r="AC57" s="117">
        <v>40.200000000000003</v>
      </c>
      <c r="AD57" s="117">
        <v>41.4</v>
      </c>
      <c r="AE57" s="117">
        <v>42.61</v>
      </c>
      <c r="AF57" s="117">
        <v>43.82</v>
      </c>
      <c r="AG57" s="117">
        <v>45.04</v>
      </c>
      <c r="AH57" s="117">
        <v>46.26</v>
      </c>
      <c r="AI57" s="117">
        <v>47.48</v>
      </c>
      <c r="AJ57" s="117">
        <v>48.71</v>
      </c>
      <c r="AK57" s="117">
        <v>49.94</v>
      </c>
      <c r="AL57" s="117">
        <v>51.17</v>
      </c>
      <c r="AM57" s="117">
        <v>52.41</v>
      </c>
      <c r="AN57" s="117">
        <v>53.65</v>
      </c>
      <c r="AO57" s="117">
        <v>54.89</v>
      </c>
      <c r="AP57" s="117">
        <v>56.14</v>
      </c>
      <c r="AQ57" s="117">
        <v>57.39</v>
      </c>
      <c r="AR57" s="117">
        <v>58.64</v>
      </c>
      <c r="AS57" s="117">
        <v>59.9</v>
      </c>
      <c r="AT57" s="117">
        <v>61.16</v>
      </c>
      <c r="AU57" s="117">
        <v>62.43</v>
      </c>
      <c r="AV57" s="117">
        <v>63.7</v>
      </c>
      <c r="AW57" s="117">
        <v>64.97</v>
      </c>
      <c r="AX57" s="117">
        <v>66.25</v>
      </c>
      <c r="AY57" s="117">
        <v>67.53</v>
      </c>
      <c r="AZ57" s="117">
        <v>68.81</v>
      </c>
      <c r="BA57" s="118">
        <v>70.099999999999994</v>
      </c>
    </row>
    <row r="58" spans="1:53" s="104" customFormat="1">
      <c r="A58" s="114">
        <f>C56</f>
        <v>11</v>
      </c>
      <c r="C58" s="115"/>
      <c r="D58" s="116" t="s">
        <v>119</v>
      </c>
      <c r="E58" s="116">
        <v>21.4</v>
      </c>
      <c r="F58" s="117">
        <v>22.31</v>
      </c>
      <c r="G58" s="117">
        <v>23.57</v>
      </c>
      <c r="H58" s="117">
        <v>25.27</v>
      </c>
      <c r="I58" s="117">
        <v>26.83</v>
      </c>
      <c r="J58" s="117">
        <v>28.17</v>
      </c>
      <c r="K58" s="117">
        <v>29.33</v>
      </c>
      <c r="L58" s="117">
        <v>30.69</v>
      </c>
      <c r="M58" s="117">
        <v>32.299999999999997</v>
      </c>
      <c r="N58" s="117">
        <v>33.75</v>
      </c>
      <c r="O58" s="117">
        <v>35.04</v>
      </c>
      <c r="P58" s="117">
        <v>36.11</v>
      </c>
      <c r="Q58" s="117">
        <v>37.67</v>
      </c>
      <c r="R58" s="117">
        <v>39.090000000000003</v>
      </c>
      <c r="S58" s="117">
        <v>40.15</v>
      </c>
      <c r="T58" s="117">
        <v>41.64</v>
      </c>
      <c r="U58" s="117">
        <v>42.71</v>
      </c>
      <c r="V58" s="117">
        <v>44.2</v>
      </c>
      <c r="W58" s="117">
        <v>45.68</v>
      </c>
      <c r="X58" s="117">
        <v>46.79</v>
      </c>
      <c r="Y58" s="117">
        <v>47.97</v>
      </c>
      <c r="Z58" s="117">
        <v>49.54</v>
      </c>
      <c r="AA58" s="117">
        <v>51.02</v>
      </c>
      <c r="AB58" s="117">
        <v>52</v>
      </c>
      <c r="AC58" s="117">
        <v>53.68</v>
      </c>
      <c r="AD58" s="117">
        <v>54.59</v>
      </c>
      <c r="AE58" s="117">
        <v>56.19</v>
      </c>
      <c r="AF58" s="117">
        <v>57.41</v>
      </c>
      <c r="AG58" s="117">
        <v>58.86</v>
      </c>
      <c r="AH58" s="117">
        <v>60.08</v>
      </c>
      <c r="AI58" s="117">
        <v>61.3</v>
      </c>
      <c r="AJ58" s="117">
        <v>62.6</v>
      </c>
      <c r="AK58" s="117">
        <v>64.2</v>
      </c>
      <c r="AL58" s="117">
        <v>65.42</v>
      </c>
      <c r="AM58" s="117">
        <v>66.569999999999993</v>
      </c>
      <c r="AN58" s="117">
        <v>67.790000000000006</v>
      </c>
      <c r="AO58" s="117">
        <v>69.16</v>
      </c>
      <c r="AP58" s="117">
        <v>70.69</v>
      </c>
      <c r="AQ58" s="117">
        <v>72.209999999999994</v>
      </c>
      <c r="AR58" s="117">
        <v>73.430000000000007</v>
      </c>
      <c r="AS58" s="117">
        <v>74.5</v>
      </c>
      <c r="AT58" s="117">
        <v>75.88</v>
      </c>
      <c r="AU58" s="117">
        <v>77.55</v>
      </c>
      <c r="AV58" s="117">
        <v>78.55</v>
      </c>
      <c r="AW58" s="117">
        <v>79.989999999999995</v>
      </c>
      <c r="AX58" s="117">
        <v>81.37</v>
      </c>
      <c r="AY58" s="117">
        <v>82.97</v>
      </c>
      <c r="AZ58" s="117">
        <v>83.73</v>
      </c>
      <c r="BA58" s="118">
        <v>85.26</v>
      </c>
    </row>
    <row r="59" spans="1:53" s="104" customFormat="1">
      <c r="C59" s="109">
        <v>12</v>
      </c>
      <c r="D59" s="106" t="s">
        <v>117</v>
      </c>
      <c r="E59" s="106">
        <v>7.78</v>
      </c>
      <c r="F59" s="112">
        <v>8.15</v>
      </c>
      <c r="G59" s="112">
        <v>8.7899999999999991</v>
      </c>
      <c r="H59" s="112">
        <v>9.43</v>
      </c>
      <c r="I59" s="112">
        <v>10.43</v>
      </c>
      <c r="J59" s="112">
        <v>11.47</v>
      </c>
      <c r="K59" s="112">
        <v>12.56</v>
      </c>
      <c r="L59" s="112">
        <v>13.7</v>
      </c>
      <c r="M59" s="112">
        <v>14.88</v>
      </c>
      <c r="N59" s="112">
        <v>15.65</v>
      </c>
      <c r="O59" s="112">
        <v>15.93</v>
      </c>
      <c r="P59" s="112">
        <v>17.190000000000001</v>
      </c>
      <c r="Q59" s="112">
        <v>17.96</v>
      </c>
      <c r="R59" s="112">
        <v>19.3</v>
      </c>
      <c r="S59" s="112">
        <v>20.100000000000001</v>
      </c>
      <c r="T59" s="112">
        <v>21.5</v>
      </c>
      <c r="U59" s="112">
        <v>22.33</v>
      </c>
      <c r="V59" s="112">
        <v>23.16</v>
      </c>
      <c r="W59" s="112">
        <v>24.67</v>
      </c>
      <c r="X59" s="112">
        <v>24.83</v>
      </c>
      <c r="Y59" s="112">
        <v>26.39</v>
      </c>
      <c r="Z59" s="112">
        <v>27.26</v>
      </c>
      <c r="AA59" s="112">
        <v>28.89</v>
      </c>
      <c r="AB59" s="112">
        <v>29.78</v>
      </c>
      <c r="AC59" s="112">
        <v>30.68</v>
      </c>
      <c r="AD59" s="112">
        <v>31.58</v>
      </c>
      <c r="AE59" s="112">
        <v>32.479999999999997</v>
      </c>
      <c r="AF59" s="112">
        <v>33.380000000000003</v>
      </c>
      <c r="AG59" s="112">
        <v>35.200000000000003</v>
      </c>
      <c r="AH59" s="112">
        <v>36.14</v>
      </c>
      <c r="AI59" s="112">
        <v>37.07</v>
      </c>
      <c r="AJ59" s="112">
        <v>38.01</v>
      </c>
      <c r="AK59" s="112">
        <v>39.96</v>
      </c>
      <c r="AL59" s="112">
        <v>40.93</v>
      </c>
      <c r="AM59" s="112">
        <v>41.9</v>
      </c>
      <c r="AN59" s="112">
        <v>42.88</v>
      </c>
      <c r="AO59" s="112">
        <v>43.85</v>
      </c>
      <c r="AP59" s="112">
        <v>44.83</v>
      </c>
      <c r="AQ59" s="112">
        <v>46.98</v>
      </c>
      <c r="AR59" s="112">
        <v>47.99</v>
      </c>
      <c r="AS59" s="112">
        <v>49</v>
      </c>
      <c r="AT59" s="112">
        <v>50.02</v>
      </c>
      <c r="AU59" s="112">
        <v>51.04</v>
      </c>
      <c r="AV59" s="112">
        <v>52.06</v>
      </c>
      <c r="AW59" s="112">
        <v>53.09</v>
      </c>
      <c r="AX59" s="112">
        <v>54.12</v>
      </c>
      <c r="AY59" s="112">
        <v>56.51</v>
      </c>
      <c r="AZ59" s="112">
        <v>57.58</v>
      </c>
      <c r="BA59" s="113">
        <v>58.64</v>
      </c>
    </row>
    <row r="60" spans="1:53" s="104" customFormat="1">
      <c r="B60" s="114">
        <f>C59</f>
        <v>12</v>
      </c>
      <c r="C60" s="115"/>
      <c r="D60" s="116" t="s">
        <v>118</v>
      </c>
      <c r="E60" s="116">
        <v>13.5</v>
      </c>
      <c r="F60" s="117">
        <v>14.64</v>
      </c>
      <c r="G60" s="117">
        <v>15.79</v>
      </c>
      <c r="H60" s="117">
        <v>16.940000000000001</v>
      </c>
      <c r="I60" s="117">
        <v>18.100000000000001</v>
      </c>
      <c r="J60" s="117">
        <v>19.260000000000002</v>
      </c>
      <c r="K60" s="117">
        <v>20.420000000000002</v>
      </c>
      <c r="L60" s="117">
        <v>21.58</v>
      </c>
      <c r="M60" s="117">
        <v>22.75</v>
      </c>
      <c r="N60" s="117">
        <v>23.92</v>
      </c>
      <c r="O60" s="117">
        <v>25.09</v>
      </c>
      <c r="P60" s="117">
        <v>26.27</v>
      </c>
      <c r="Q60" s="117">
        <v>27.45</v>
      </c>
      <c r="R60" s="117">
        <v>28.64</v>
      </c>
      <c r="S60" s="117">
        <v>29.82</v>
      </c>
      <c r="T60" s="117">
        <v>31.01</v>
      </c>
      <c r="U60" s="117">
        <v>32.21</v>
      </c>
      <c r="V60" s="117">
        <v>33.409999999999997</v>
      </c>
      <c r="W60" s="117">
        <v>34.61</v>
      </c>
      <c r="X60" s="117">
        <v>35.81</v>
      </c>
      <c r="Y60" s="117">
        <v>37.020000000000003</v>
      </c>
      <c r="Z60" s="117">
        <v>38.229999999999997</v>
      </c>
      <c r="AA60" s="117">
        <v>39.450000000000003</v>
      </c>
      <c r="AB60" s="117">
        <v>40.67</v>
      </c>
      <c r="AC60" s="117">
        <v>41.89</v>
      </c>
      <c r="AD60" s="117">
        <v>43.11</v>
      </c>
      <c r="AE60" s="117">
        <v>44.34</v>
      </c>
      <c r="AF60" s="117">
        <v>45.58</v>
      </c>
      <c r="AG60" s="117">
        <v>46.81</v>
      </c>
      <c r="AH60" s="117">
        <v>48.05</v>
      </c>
      <c r="AI60" s="117">
        <v>49.3</v>
      </c>
      <c r="AJ60" s="117">
        <v>50.55</v>
      </c>
      <c r="AK60" s="117">
        <v>51.8</v>
      </c>
      <c r="AL60" s="117">
        <v>53.05</v>
      </c>
      <c r="AM60" s="117">
        <v>54.31</v>
      </c>
      <c r="AN60" s="117">
        <v>55.58</v>
      </c>
      <c r="AO60" s="117">
        <v>56.84</v>
      </c>
      <c r="AP60" s="117">
        <v>58.11</v>
      </c>
      <c r="AQ60" s="117">
        <v>59.39</v>
      </c>
      <c r="AR60" s="117">
        <v>60.67</v>
      </c>
      <c r="AS60" s="117">
        <v>61.95</v>
      </c>
      <c r="AT60" s="117">
        <v>63.23</v>
      </c>
      <c r="AU60" s="117">
        <v>64.52</v>
      </c>
      <c r="AV60" s="117">
        <v>65.819999999999993</v>
      </c>
      <c r="AW60" s="117">
        <v>67.12</v>
      </c>
      <c r="AX60" s="117">
        <v>68.42</v>
      </c>
      <c r="AY60" s="117">
        <v>69.72</v>
      </c>
      <c r="AZ60" s="117">
        <v>71.03</v>
      </c>
      <c r="BA60" s="118">
        <v>72.349999999999994</v>
      </c>
    </row>
    <row r="61" spans="1:53" s="104" customFormat="1">
      <c r="A61" s="114">
        <f>C59</f>
        <v>12</v>
      </c>
      <c r="C61" s="115"/>
      <c r="D61" s="116" t="s">
        <v>119</v>
      </c>
      <c r="E61" s="116">
        <v>23.4</v>
      </c>
      <c r="F61" s="117">
        <v>24.62</v>
      </c>
      <c r="G61" s="117">
        <v>25.71</v>
      </c>
      <c r="H61" s="117">
        <v>27.04</v>
      </c>
      <c r="I61" s="117">
        <v>28.63</v>
      </c>
      <c r="J61" s="117">
        <v>29.97</v>
      </c>
      <c r="K61" s="117">
        <v>31.19</v>
      </c>
      <c r="L61" s="117">
        <v>32.56</v>
      </c>
      <c r="M61" s="117">
        <v>34.17</v>
      </c>
      <c r="N61" s="117">
        <v>35.200000000000003</v>
      </c>
      <c r="O61" s="117">
        <v>36.450000000000003</v>
      </c>
      <c r="P61" s="117">
        <v>38.090000000000003</v>
      </c>
      <c r="Q61" s="117">
        <v>39.24</v>
      </c>
      <c r="R61" s="117">
        <v>40.57</v>
      </c>
      <c r="S61" s="117">
        <v>42.02</v>
      </c>
      <c r="T61" s="117">
        <v>43.43</v>
      </c>
      <c r="U61" s="117">
        <v>44.88</v>
      </c>
      <c r="V61" s="117">
        <v>46.18</v>
      </c>
      <c r="W61" s="117">
        <v>47.21</v>
      </c>
      <c r="X61" s="117">
        <v>48.77</v>
      </c>
      <c r="Y61" s="117">
        <v>50.34</v>
      </c>
      <c r="Z61" s="117">
        <v>51.16</v>
      </c>
      <c r="AA61" s="117">
        <v>52.84</v>
      </c>
      <c r="AB61" s="117">
        <v>54.36</v>
      </c>
      <c r="AC61" s="117">
        <v>55.35</v>
      </c>
      <c r="AD61" s="117">
        <v>56.96</v>
      </c>
      <c r="AE61" s="117">
        <v>58.02</v>
      </c>
      <c r="AF61" s="117">
        <v>59.7</v>
      </c>
      <c r="AG61" s="117">
        <v>60.77</v>
      </c>
      <c r="AH61" s="117">
        <v>62.45</v>
      </c>
      <c r="AI61" s="117">
        <v>63.59</v>
      </c>
      <c r="AJ61" s="117">
        <v>64.739999999999995</v>
      </c>
      <c r="AK61" s="117">
        <v>66.11</v>
      </c>
      <c r="AL61" s="117">
        <v>67.709999999999994</v>
      </c>
      <c r="AM61" s="117">
        <v>69.010000000000005</v>
      </c>
      <c r="AN61" s="117">
        <v>70.38</v>
      </c>
      <c r="AO61" s="117">
        <v>71.680000000000007</v>
      </c>
      <c r="AP61" s="117">
        <v>72.98</v>
      </c>
      <c r="AQ61" s="117">
        <v>74.349999999999994</v>
      </c>
      <c r="AR61" s="117">
        <v>75.8</v>
      </c>
      <c r="AS61" s="117">
        <v>77.17</v>
      </c>
      <c r="AT61" s="117">
        <v>78.55</v>
      </c>
      <c r="AU61" s="117">
        <v>79.540000000000006</v>
      </c>
      <c r="AV61" s="117">
        <v>81.37</v>
      </c>
      <c r="AW61" s="117">
        <v>82.66</v>
      </c>
      <c r="AX61" s="117">
        <v>83.73</v>
      </c>
      <c r="AY61" s="117">
        <v>85.26</v>
      </c>
      <c r="AZ61" s="117">
        <v>86.94</v>
      </c>
      <c r="BA61" s="118">
        <v>87.7</v>
      </c>
    </row>
    <row r="62" spans="1:53" s="104" customFormat="1">
      <c r="B62" s="114"/>
      <c r="C62" s="109">
        <v>13</v>
      </c>
      <c r="D62" s="106" t="s">
        <v>117</v>
      </c>
      <c r="E62" s="106">
        <v>8.5299999999999994</v>
      </c>
      <c r="F62" s="112">
        <v>9.19</v>
      </c>
      <c r="G62" s="112">
        <v>9.8699999999999992</v>
      </c>
      <c r="H62" s="112">
        <v>10.54</v>
      </c>
      <c r="I62" s="112">
        <v>11.59</v>
      </c>
      <c r="J62" s="112">
        <v>12.7</v>
      </c>
      <c r="K62" s="112">
        <v>13.42</v>
      </c>
      <c r="L62" s="112">
        <v>14.6</v>
      </c>
      <c r="M62" s="112">
        <v>15.82</v>
      </c>
      <c r="N62" s="112">
        <v>16.600000000000001</v>
      </c>
      <c r="O62" s="112">
        <v>17.38</v>
      </c>
      <c r="P62" s="112">
        <v>18.16</v>
      </c>
      <c r="Q62" s="112">
        <v>19.510000000000002</v>
      </c>
      <c r="R62" s="112">
        <v>20.32</v>
      </c>
      <c r="S62" s="112">
        <v>21.75</v>
      </c>
      <c r="T62" s="112">
        <v>22.59</v>
      </c>
      <c r="U62" s="112">
        <v>23.43</v>
      </c>
      <c r="V62" s="112">
        <v>24.96</v>
      </c>
      <c r="W62" s="112">
        <v>25.83</v>
      </c>
      <c r="X62" s="112">
        <v>26.7</v>
      </c>
      <c r="Y62" s="112">
        <v>27.58</v>
      </c>
      <c r="Z62" s="112">
        <v>28.45</v>
      </c>
      <c r="AA62" s="112">
        <v>30.14</v>
      </c>
      <c r="AB62" s="112">
        <v>31.05</v>
      </c>
      <c r="AC62" s="112">
        <v>31.96</v>
      </c>
      <c r="AD62" s="112">
        <v>32.869999999999997</v>
      </c>
      <c r="AE62" s="112">
        <v>34.69</v>
      </c>
      <c r="AF62" s="112">
        <v>35.630000000000003</v>
      </c>
      <c r="AG62" s="112">
        <v>36.58</v>
      </c>
      <c r="AH62" s="112">
        <v>37.53</v>
      </c>
      <c r="AI62" s="112">
        <v>38.479999999999997</v>
      </c>
      <c r="AJ62" s="112">
        <v>39.44</v>
      </c>
      <c r="AK62" s="112">
        <v>41.44</v>
      </c>
      <c r="AL62" s="112">
        <v>42.43</v>
      </c>
      <c r="AM62" s="112">
        <v>43.42</v>
      </c>
      <c r="AN62" s="112">
        <v>44.41</v>
      </c>
      <c r="AO62" s="112">
        <v>45.41</v>
      </c>
      <c r="AP62" s="112">
        <v>46.41</v>
      </c>
      <c r="AQ62" s="112">
        <v>48.61</v>
      </c>
      <c r="AR62" s="112">
        <v>49.64</v>
      </c>
      <c r="AS62" s="112">
        <v>50.68</v>
      </c>
      <c r="AT62" s="112">
        <v>51.71</v>
      </c>
      <c r="AU62" s="112">
        <v>52.75</v>
      </c>
      <c r="AV62" s="112">
        <v>53.8</v>
      </c>
      <c r="AW62" s="112">
        <v>54.85</v>
      </c>
      <c r="AX62" s="112">
        <v>55.9</v>
      </c>
      <c r="AY62" s="112">
        <v>58.36</v>
      </c>
      <c r="AZ62" s="112">
        <v>59.44</v>
      </c>
      <c r="BA62" s="113">
        <v>60.53</v>
      </c>
    </row>
    <row r="63" spans="1:53" s="104" customFormat="1">
      <c r="B63" s="114">
        <f>C62</f>
        <v>13</v>
      </c>
      <c r="C63" s="115"/>
      <c r="D63" s="116" t="s">
        <v>118</v>
      </c>
      <c r="E63" s="116">
        <v>14.8</v>
      </c>
      <c r="F63" s="117">
        <v>15.96</v>
      </c>
      <c r="G63" s="117">
        <v>17.12</v>
      </c>
      <c r="H63" s="117">
        <v>18.29</v>
      </c>
      <c r="I63" s="117">
        <v>19.46</v>
      </c>
      <c r="J63" s="117">
        <v>20.64</v>
      </c>
      <c r="K63" s="117">
        <v>21.81</v>
      </c>
      <c r="L63" s="117">
        <v>23</v>
      </c>
      <c r="M63" s="117">
        <v>24.18</v>
      </c>
      <c r="N63" s="117">
        <v>25.37</v>
      </c>
      <c r="O63" s="117">
        <v>26.56</v>
      </c>
      <c r="P63" s="117">
        <v>27.76</v>
      </c>
      <c r="Q63" s="117">
        <v>28.96</v>
      </c>
      <c r="R63" s="117">
        <v>30.16</v>
      </c>
      <c r="S63" s="117">
        <v>31.37</v>
      </c>
      <c r="T63" s="117">
        <v>32.58</v>
      </c>
      <c r="U63" s="117">
        <v>33.79</v>
      </c>
      <c r="V63" s="117">
        <v>35.01</v>
      </c>
      <c r="W63" s="117">
        <v>36.229999999999997</v>
      </c>
      <c r="X63" s="117">
        <v>37.450000000000003</v>
      </c>
      <c r="Y63" s="117">
        <v>38.68</v>
      </c>
      <c r="Z63" s="117">
        <v>39.909999999999997</v>
      </c>
      <c r="AA63" s="117">
        <v>41.15</v>
      </c>
      <c r="AB63" s="117">
        <v>42.39</v>
      </c>
      <c r="AC63" s="117">
        <v>43.63</v>
      </c>
      <c r="AD63" s="117">
        <v>44.88</v>
      </c>
      <c r="AE63" s="117">
        <v>46.13</v>
      </c>
      <c r="AF63" s="117">
        <v>47.39</v>
      </c>
      <c r="AG63" s="117">
        <v>48.64</v>
      </c>
      <c r="AH63" s="117">
        <v>49.91</v>
      </c>
      <c r="AI63" s="117">
        <v>51.17</v>
      </c>
      <c r="AJ63" s="117">
        <v>52.45</v>
      </c>
      <c r="AK63" s="117">
        <v>53.72</v>
      </c>
      <c r="AL63" s="117">
        <v>55</v>
      </c>
      <c r="AM63" s="117">
        <v>56.28</v>
      </c>
      <c r="AN63" s="117">
        <v>57.57</v>
      </c>
      <c r="AO63" s="117">
        <v>58.86</v>
      </c>
      <c r="AP63" s="117">
        <v>60.15</v>
      </c>
      <c r="AQ63" s="117">
        <v>61.45</v>
      </c>
      <c r="AR63" s="117">
        <v>62.76</v>
      </c>
      <c r="AS63" s="117">
        <v>64.06</v>
      </c>
      <c r="AT63" s="117">
        <v>65.38</v>
      </c>
      <c r="AU63" s="117">
        <v>66.69</v>
      </c>
      <c r="AV63" s="117">
        <v>68.010000000000005</v>
      </c>
      <c r="AW63" s="117">
        <v>69.34</v>
      </c>
      <c r="AX63" s="117">
        <v>70.66</v>
      </c>
      <c r="AY63" s="117">
        <v>72</v>
      </c>
      <c r="AZ63" s="117">
        <v>73.33</v>
      </c>
      <c r="BA63" s="118">
        <v>74.680000000000007</v>
      </c>
    </row>
    <row r="64" spans="1:53" s="104" customFormat="1">
      <c r="A64" s="114">
        <f>C62</f>
        <v>13</v>
      </c>
      <c r="C64" s="115"/>
      <c r="D64" s="116" t="s">
        <v>119</v>
      </c>
      <c r="E64" s="116">
        <v>25.06</v>
      </c>
      <c r="F64" s="117">
        <v>26.37</v>
      </c>
      <c r="G64" s="117">
        <v>27.39</v>
      </c>
      <c r="H64" s="117">
        <v>28.82</v>
      </c>
      <c r="I64" s="117">
        <v>30.43</v>
      </c>
      <c r="J64" s="117">
        <v>31.84</v>
      </c>
      <c r="K64" s="117">
        <v>33.1</v>
      </c>
      <c r="L64" s="117">
        <v>34.47</v>
      </c>
      <c r="M64" s="117">
        <v>35.69</v>
      </c>
      <c r="N64" s="117">
        <v>37.06</v>
      </c>
      <c r="O64" s="117">
        <v>38.479999999999997</v>
      </c>
      <c r="P64" s="117">
        <v>39.89</v>
      </c>
      <c r="Q64" s="117">
        <v>41.26</v>
      </c>
      <c r="R64" s="117">
        <v>42.71</v>
      </c>
      <c r="S64" s="117">
        <v>44.2</v>
      </c>
      <c r="T64" s="117">
        <v>45.57</v>
      </c>
      <c r="U64" s="117">
        <v>46.64</v>
      </c>
      <c r="V64" s="117">
        <v>47.97</v>
      </c>
      <c r="W64" s="117">
        <v>49.54</v>
      </c>
      <c r="X64" s="117">
        <v>51.02</v>
      </c>
      <c r="Y64" s="117">
        <v>52</v>
      </c>
      <c r="Z64" s="117">
        <v>53.68</v>
      </c>
      <c r="AA64" s="117">
        <v>54.74</v>
      </c>
      <c r="AB64" s="117">
        <v>56.19</v>
      </c>
      <c r="AC64" s="117">
        <v>57.57</v>
      </c>
      <c r="AD64" s="117">
        <v>58.86</v>
      </c>
      <c r="AE64" s="117">
        <v>60.16</v>
      </c>
      <c r="AF64" s="117">
        <v>61.61</v>
      </c>
      <c r="AG64" s="117">
        <v>62.98</v>
      </c>
      <c r="AH64" s="117">
        <v>64.36</v>
      </c>
      <c r="AI64" s="117">
        <v>65.959999999999994</v>
      </c>
      <c r="AJ64" s="117">
        <v>67.25</v>
      </c>
      <c r="AK64" s="117">
        <v>68.48</v>
      </c>
      <c r="AL64" s="117">
        <v>69.7</v>
      </c>
      <c r="AM64" s="117">
        <v>70.989999999999995</v>
      </c>
      <c r="AN64" s="117">
        <v>72.44</v>
      </c>
      <c r="AO64" s="117">
        <v>74.040000000000006</v>
      </c>
      <c r="AP64" s="117">
        <v>75.650000000000006</v>
      </c>
      <c r="AQ64" s="117">
        <v>76.87</v>
      </c>
      <c r="AR64" s="117">
        <v>77.86</v>
      </c>
      <c r="AS64" s="117">
        <v>79.459999999999994</v>
      </c>
      <c r="AT64" s="117">
        <v>81.22</v>
      </c>
      <c r="AU64" s="117">
        <v>82.28</v>
      </c>
      <c r="AV64" s="117">
        <v>83.35</v>
      </c>
      <c r="AW64" s="117">
        <v>85.26</v>
      </c>
      <c r="AX64" s="117">
        <v>86.71</v>
      </c>
      <c r="AY64" s="117">
        <v>87.39</v>
      </c>
      <c r="AZ64" s="117">
        <v>89.45</v>
      </c>
      <c r="BA64" s="118">
        <v>90.83</v>
      </c>
    </row>
    <row r="65" spans="1:53" s="104" customFormat="1">
      <c r="C65" s="109">
        <v>14</v>
      </c>
      <c r="D65" s="106" t="s">
        <v>117</v>
      </c>
      <c r="E65" s="106">
        <v>9.2899999999999991</v>
      </c>
      <c r="F65" s="112">
        <v>10.31</v>
      </c>
      <c r="G65" s="112">
        <v>11.01</v>
      </c>
      <c r="H65" s="112">
        <v>11.72</v>
      </c>
      <c r="I65" s="112">
        <v>12.43</v>
      </c>
      <c r="J65" s="112">
        <v>13.57</v>
      </c>
      <c r="K65" s="112">
        <v>14.76</v>
      </c>
      <c r="L65" s="112">
        <v>16</v>
      </c>
      <c r="M65" s="112">
        <v>16.78</v>
      </c>
      <c r="N65" s="112">
        <v>17.57</v>
      </c>
      <c r="O65" s="112">
        <v>18.37</v>
      </c>
      <c r="P65" s="112">
        <v>19.73</v>
      </c>
      <c r="Q65" s="112">
        <v>20.55</v>
      </c>
      <c r="R65" s="112">
        <v>22</v>
      </c>
      <c r="S65" s="112">
        <v>22.85</v>
      </c>
      <c r="T65" s="112">
        <v>23.7</v>
      </c>
      <c r="U65" s="112">
        <v>24.56</v>
      </c>
      <c r="V65" s="112">
        <v>26.13</v>
      </c>
      <c r="W65" s="112">
        <v>27.02</v>
      </c>
      <c r="X65" s="112">
        <v>27.9</v>
      </c>
      <c r="Y65" s="112">
        <v>28.79</v>
      </c>
      <c r="Z65" s="112">
        <v>30.5</v>
      </c>
      <c r="AA65" s="112">
        <v>31.42</v>
      </c>
      <c r="AB65" s="112">
        <v>32.35</v>
      </c>
      <c r="AC65" s="112">
        <v>33.270000000000003</v>
      </c>
      <c r="AD65" s="112">
        <v>35.119999999999997</v>
      </c>
      <c r="AE65" s="112">
        <v>36.07</v>
      </c>
      <c r="AF65" s="112">
        <v>37.03</v>
      </c>
      <c r="AG65" s="112">
        <v>38</v>
      </c>
      <c r="AH65" s="112">
        <v>38.97</v>
      </c>
      <c r="AI65" s="112">
        <v>40.97</v>
      </c>
      <c r="AJ65" s="112">
        <v>41.97</v>
      </c>
      <c r="AK65" s="112">
        <v>42.98</v>
      </c>
      <c r="AL65" s="112">
        <v>43.98</v>
      </c>
      <c r="AM65" s="112">
        <v>44.99</v>
      </c>
      <c r="AN65" s="112">
        <v>46</v>
      </c>
      <c r="AO65" s="112">
        <v>47.02</v>
      </c>
      <c r="AP65" s="112">
        <v>49.25</v>
      </c>
      <c r="AQ65" s="112">
        <v>50.3</v>
      </c>
      <c r="AR65" s="112">
        <v>51.35</v>
      </c>
      <c r="AS65" s="112">
        <v>52.41</v>
      </c>
      <c r="AT65" s="112">
        <v>53.47</v>
      </c>
      <c r="AU65" s="112">
        <v>54.53</v>
      </c>
      <c r="AV65" s="112">
        <v>55.6</v>
      </c>
      <c r="AW65" s="112">
        <v>56.67</v>
      </c>
      <c r="AX65" s="112">
        <v>59.16</v>
      </c>
      <c r="AY65" s="112">
        <v>60.27</v>
      </c>
      <c r="AZ65" s="112">
        <v>61.37</v>
      </c>
      <c r="BA65" s="113">
        <v>62.49</v>
      </c>
    </row>
    <row r="66" spans="1:53" s="104" customFormat="1">
      <c r="B66" s="114">
        <f>C65</f>
        <v>14</v>
      </c>
      <c r="C66" s="115"/>
      <c r="D66" s="116" t="s">
        <v>118</v>
      </c>
      <c r="E66" s="116">
        <v>16.13</v>
      </c>
      <c r="F66" s="117">
        <v>17.309999999999999</v>
      </c>
      <c r="G66" s="117">
        <v>18.489999999999998</v>
      </c>
      <c r="H66" s="117">
        <v>19.670000000000002</v>
      </c>
      <c r="I66" s="117">
        <v>20.86</v>
      </c>
      <c r="J66" s="117">
        <v>22.05</v>
      </c>
      <c r="K66" s="117">
        <v>23.25</v>
      </c>
      <c r="L66" s="117">
        <v>24.45</v>
      </c>
      <c r="M66" s="117">
        <v>25.65</v>
      </c>
      <c r="N66" s="117">
        <v>26.86</v>
      </c>
      <c r="O66" s="117">
        <v>28.07</v>
      </c>
      <c r="P66" s="117">
        <v>29.29</v>
      </c>
      <c r="Q66" s="117">
        <v>30.5</v>
      </c>
      <c r="R66" s="117">
        <v>31.73</v>
      </c>
      <c r="S66" s="117">
        <v>32.950000000000003</v>
      </c>
      <c r="T66" s="117">
        <v>34.18</v>
      </c>
      <c r="U66" s="117">
        <v>35.42</v>
      </c>
      <c r="V66" s="117">
        <v>36.65</v>
      </c>
      <c r="W66" s="117">
        <v>37.9</v>
      </c>
      <c r="X66" s="117">
        <v>39.14</v>
      </c>
      <c r="Y66" s="117">
        <v>40.39</v>
      </c>
      <c r="Z66" s="117">
        <v>41.64</v>
      </c>
      <c r="AA66" s="117">
        <v>42.9</v>
      </c>
      <c r="AB66" s="117">
        <v>44.16</v>
      </c>
      <c r="AC66" s="117">
        <v>45.43</v>
      </c>
      <c r="AD66" s="117">
        <v>46.7</v>
      </c>
      <c r="AE66" s="117">
        <v>47.97</v>
      </c>
      <c r="AF66" s="117">
        <v>49.25</v>
      </c>
      <c r="AG66" s="117">
        <v>50.53</v>
      </c>
      <c r="AH66" s="117">
        <v>51.82</v>
      </c>
      <c r="AI66" s="117">
        <v>53.11</v>
      </c>
      <c r="AJ66" s="117">
        <v>54.41</v>
      </c>
      <c r="AK66" s="117">
        <v>55.7</v>
      </c>
      <c r="AL66" s="117">
        <v>57.01</v>
      </c>
      <c r="AM66" s="117">
        <v>58.32</v>
      </c>
      <c r="AN66" s="117">
        <v>59.63</v>
      </c>
      <c r="AO66" s="117">
        <v>60.94</v>
      </c>
      <c r="AP66" s="117">
        <v>62.27</v>
      </c>
      <c r="AQ66" s="117">
        <v>63.59</v>
      </c>
      <c r="AR66" s="117">
        <v>64.92</v>
      </c>
      <c r="AS66" s="117">
        <v>66.25</v>
      </c>
      <c r="AT66" s="117">
        <v>67.59</v>
      </c>
      <c r="AU66" s="117">
        <v>68.94</v>
      </c>
      <c r="AV66" s="117">
        <v>70.28</v>
      </c>
      <c r="AW66" s="117">
        <v>71.64</v>
      </c>
      <c r="AX66" s="117">
        <v>72.989999999999995</v>
      </c>
      <c r="AY66" s="117">
        <v>74.349999999999994</v>
      </c>
      <c r="AZ66" s="117">
        <v>75.72</v>
      </c>
      <c r="BA66" s="118">
        <v>77.09</v>
      </c>
    </row>
    <row r="67" spans="1:53" s="104" customFormat="1">
      <c r="A67" s="114">
        <f>C65</f>
        <v>14</v>
      </c>
      <c r="C67" s="115"/>
      <c r="D67" s="116" t="s">
        <v>119</v>
      </c>
      <c r="E67" s="116">
        <v>26.81</v>
      </c>
      <c r="F67" s="117">
        <v>28.15</v>
      </c>
      <c r="G67" s="117">
        <v>29.22</v>
      </c>
      <c r="H67" s="117">
        <v>30.69</v>
      </c>
      <c r="I67" s="117">
        <v>32.299999999999997</v>
      </c>
      <c r="J67" s="117">
        <v>33.71</v>
      </c>
      <c r="K67" s="117">
        <v>35.04</v>
      </c>
      <c r="L67" s="117">
        <v>36.11</v>
      </c>
      <c r="M67" s="117">
        <v>37.67</v>
      </c>
      <c r="N67" s="117">
        <v>39.090000000000003</v>
      </c>
      <c r="O67" s="117">
        <v>40.57</v>
      </c>
      <c r="P67" s="117">
        <v>41.79</v>
      </c>
      <c r="Q67" s="117">
        <v>43.36</v>
      </c>
      <c r="R67" s="117">
        <v>44.43</v>
      </c>
      <c r="S67" s="117">
        <v>45.84</v>
      </c>
      <c r="T67" s="117">
        <v>47.21</v>
      </c>
      <c r="U67" s="117">
        <v>48.77</v>
      </c>
      <c r="V67" s="117">
        <v>50.34</v>
      </c>
      <c r="W67" s="117">
        <v>51.18</v>
      </c>
      <c r="X67" s="117">
        <v>52.84</v>
      </c>
      <c r="Y67" s="117">
        <v>54.51</v>
      </c>
      <c r="Z67" s="117">
        <v>55.35</v>
      </c>
      <c r="AA67" s="117">
        <v>57.11</v>
      </c>
      <c r="AB67" s="117">
        <v>58.56</v>
      </c>
      <c r="AC67" s="117">
        <v>59.78</v>
      </c>
      <c r="AD67" s="117">
        <v>61.3</v>
      </c>
      <c r="AE67" s="117">
        <v>62.52</v>
      </c>
      <c r="AF67" s="117">
        <v>63.97</v>
      </c>
      <c r="AG67" s="117">
        <v>65.42</v>
      </c>
      <c r="AH67" s="117">
        <v>66.569999999999993</v>
      </c>
      <c r="AI67" s="117">
        <v>67.94</v>
      </c>
      <c r="AJ67" s="117">
        <v>69.62</v>
      </c>
      <c r="AK67" s="117">
        <v>70.92</v>
      </c>
      <c r="AL67" s="117">
        <v>72.290000000000006</v>
      </c>
      <c r="AM67" s="117">
        <v>73.66</v>
      </c>
      <c r="AN67" s="117">
        <v>75.040000000000006</v>
      </c>
      <c r="AO67" s="117">
        <v>76.41</v>
      </c>
      <c r="AP67" s="117">
        <v>77.78</v>
      </c>
      <c r="AQ67" s="117">
        <v>79.459999999999994</v>
      </c>
      <c r="AR67" s="117">
        <v>80.760000000000005</v>
      </c>
      <c r="AS67" s="117">
        <v>82.05</v>
      </c>
      <c r="AT67" s="117">
        <v>83.27</v>
      </c>
      <c r="AU67" s="117">
        <v>85.26</v>
      </c>
      <c r="AV67" s="117">
        <v>86.25</v>
      </c>
      <c r="AW67" s="117">
        <v>87.39</v>
      </c>
      <c r="AX67" s="117">
        <v>89.45</v>
      </c>
      <c r="AY67" s="117">
        <v>90.67</v>
      </c>
      <c r="AZ67" s="117">
        <v>91.59</v>
      </c>
      <c r="BA67" s="118">
        <v>93.84</v>
      </c>
    </row>
    <row r="68" spans="1:53" s="104" customFormat="1">
      <c r="B68" s="114"/>
      <c r="C68" s="109">
        <v>15</v>
      </c>
      <c r="D68" s="106" t="s">
        <v>117</v>
      </c>
      <c r="E68" s="106">
        <v>10.08</v>
      </c>
      <c r="F68" s="112">
        <v>10.77</v>
      </c>
      <c r="G68" s="112">
        <v>11.85</v>
      </c>
      <c r="H68" s="112">
        <v>12.56</v>
      </c>
      <c r="I68" s="112">
        <v>13.72</v>
      </c>
      <c r="J68" s="112">
        <v>14.92</v>
      </c>
      <c r="K68" s="112">
        <v>15.69</v>
      </c>
      <c r="L68" s="112">
        <v>16.97</v>
      </c>
      <c r="M68" s="112">
        <v>17.77</v>
      </c>
      <c r="N68" s="112">
        <v>18.579999999999998</v>
      </c>
      <c r="O68" s="112">
        <v>19.38</v>
      </c>
      <c r="P68" s="112">
        <v>20.79</v>
      </c>
      <c r="Q68" s="112">
        <v>21.63</v>
      </c>
      <c r="R68" s="112">
        <v>23.12</v>
      </c>
      <c r="S68" s="112">
        <v>23.98</v>
      </c>
      <c r="T68" s="112">
        <v>24.85</v>
      </c>
      <c r="U68" s="112">
        <v>26.44</v>
      </c>
      <c r="V68" s="112">
        <v>27.34</v>
      </c>
      <c r="W68" s="112">
        <v>28.24</v>
      </c>
      <c r="X68" s="112">
        <v>29.14</v>
      </c>
      <c r="Y68" s="112">
        <v>30.87</v>
      </c>
      <c r="Z68" s="112">
        <v>31.81</v>
      </c>
      <c r="AA68" s="112">
        <v>32.75</v>
      </c>
      <c r="AB68" s="112">
        <v>33.69</v>
      </c>
      <c r="AC68" s="112">
        <v>35.56</v>
      </c>
      <c r="AD68" s="112">
        <v>36.53</v>
      </c>
      <c r="AE68" s="112">
        <v>37.5</v>
      </c>
      <c r="AF68" s="112">
        <v>38.479999999999997</v>
      </c>
      <c r="AG68" s="112">
        <v>39.47</v>
      </c>
      <c r="AH68" s="112">
        <v>40.450000000000003</v>
      </c>
      <c r="AI68" s="112">
        <v>41.44</v>
      </c>
      <c r="AJ68" s="112">
        <v>43.54</v>
      </c>
      <c r="AK68" s="112">
        <v>44.56</v>
      </c>
      <c r="AL68" s="112">
        <v>45.58</v>
      </c>
      <c r="AM68" s="112">
        <v>46.61</v>
      </c>
      <c r="AN68" s="112">
        <v>47.65</v>
      </c>
      <c r="AO68" s="112">
        <v>48.68</v>
      </c>
      <c r="AP68" s="112">
        <v>50.98</v>
      </c>
      <c r="AQ68" s="112">
        <v>52.05</v>
      </c>
      <c r="AR68" s="112">
        <v>53.13</v>
      </c>
      <c r="AS68" s="112">
        <v>54.2</v>
      </c>
      <c r="AT68" s="112">
        <v>55.29</v>
      </c>
      <c r="AU68" s="112">
        <v>56.37</v>
      </c>
      <c r="AV68" s="112">
        <v>58.88</v>
      </c>
      <c r="AW68" s="112">
        <v>60</v>
      </c>
      <c r="AX68" s="112">
        <v>61.12</v>
      </c>
      <c r="AY68" s="112">
        <v>62.25</v>
      </c>
      <c r="AZ68" s="112">
        <v>63.38</v>
      </c>
      <c r="BA68" s="113">
        <v>64.52</v>
      </c>
    </row>
    <row r="69" spans="1:53" s="104" customFormat="1">
      <c r="B69" s="114">
        <f>C68</f>
        <v>15</v>
      </c>
      <c r="C69" s="115"/>
      <c r="D69" s="116" t="s">
        <v>118</v>
      </c>
      <c r="E69" s="116">
        <v>17.489999999999998</v>
      </c>
      <c r="F69" s="117">
        <v>18.690000000000001</v>
      </c>
      <c r="G69" s="117">
        <v>19.89</v>
      </c>
      <c r="H69" s="117">
        <v>21.09</v>
      </c>
      <c r="I69" s="117">
        <v>22.3</v>
      </c>
      <c r="J69" s="117">
        <v>23.51</v>
      </c>
      <c r="K69" s="117">
        <v>24.72</v>
      </c>
      <c r="L69" s="117">
        <v>25.94</v>
      </c>
      <c r="M69" s="117">
        <v>27.17</v>
      </c>
      <c r="N69" s="117">
        <v>28.39</v>
      </c>
      <c r="O69" s="117">
        <v>29.62</v>
      </c>
      <c r="P69" s="117">
        <v>30.86</v>
      </c>
      <c r="Q69" s="117">
        <v>32.1</v>
      </c>
      <c r="R69" s="117">
        <v>33.340000000000003</v>
      </c>
      <c r="S69" s="117">
        <v>34.590000000000003</v>
      </c>
      <c r="T69" s="117">
        <v>35.840000000000003</v>
      </c>
      <c r="U69" s="117">
        <v>37.090000000000003</v>
      </c>
      <c r="V69" s="117">
        <v>38.35</v>
      </c>
      <c r="W69" s="117">
        <v>39.61</v>
      </c>
      <c r="X69" s="117">
        <v>40.880000000000003</v>
      </c>
      <c r="Y69" s="117">
        <v>42.15</v>
      </c>
      <c r="Z69" s="117">
        <v>43.43</v>
      </c>
      <c r="AA69" s="117">
        <v>44.71</v>
      </c>
      <c r="AB69" s="117">
        <v>45.99</v>
      </c>
      <c r="AC69" s="117">
        <v>47.28</v>
      </c>
      <c r="AD69" s="117">
        <v>48.58</v>
      </c>
      <c r="AE69" s="117">
        <v>49.88</v>
      </c>
      <c r="AF69" s="117">
        <v>51.18</v>
      </c>
      <c r="AG69" s="117">
        <v>52.48</v>
      </c>
      <c r="AH69" s="117">
        <v>53.8</v>
      </c>
      <c r="AI69" s="117">
        <v>55.11</v>
      </c>
      <c r="AJ69" s="117">
        <v>56.43</v>
      </c>
      <c r="AK69" s="117">
        <v>57.76</v>
      </c>
      <c r="AL69" s="117">
        <v>59.09</v>
      </c>
      <c r="AM69" s="117">
        <v>60.42</v>
      </c>
      <c r="AN69" s="117">
        <v>61.76</v>
      </c>
      <c r="AO69" s="117">
        <v>63.1</v>
      </c>
      <c r="AP69" s="117">
        <v>64.45</v>
      </c>
      <c r="AQ69" s="117">
        <v>65.8</v>
      </c>
      <c r="AR69" s="117">
        <v>67.16</v>
      </c>
      <c r="AS69" s="117">
        <v>68.52</v>
      </c>
      <c r="AT69" s="117">
        <v>69.89</v>
      </c>
      <c r="AU69" s="117">
        <v>71.260000000000005</v>
      </c>
      <c r="AV69" s="117">
        <v>72.64</v>
      </c>
      <c r="AW69" s="117">
        <v>74.02</v>
      </c>
      <c r="AX69" s="117">
        <v>75.41</v>
      </c>
      <c r="AY69" s="117">
        <v>76.8</v>
      </c>
      <c r="AZ69" s="117">
        <v>78.2</v>
      </c>
      <c r="BA69" s="118">
        <v>79.599999999999994</v>
      </c>
    </row>
    <row r="70" spans="1:53" s="104" customFormat="1">
      <c r="A70" s="114">
        <f>C68</f>
        <v>15</v>
      </c>
      <c r="C70" s="115"/>
      <c r="D70" s="116" t="s">
        <v>119</v>
      </c>
      <c r="E70" s="116">
        <v>28.55</v>
      </c>
      <c r="F70" s="117">
        <v>29.98</v>
      </c>
      <c r="G70" s="117">
        <v>30.89</v>
      </c>
      <c r="H70" s="117">
        <v>32.56</v>
      </c>
      <c r="I70" s="117">
        <v>34.130000000000003</v>
      </c>
      <c r="J70" s="117">
        <v>35.200000000000003</v>
      </c>
      <c r="K70" s="117">
        <v>36.450000000000003</v>
      </c>
      <c r="L70" s="117">
        <v>38.090000000000003</v>
      </c>
      <c r="M70" s="117">
        <v>39.700000000000003</v>
      </c>
      <c r="N70" s="117">
        <v>41.18</v>
      </c>
      <c r="O70" s="117">
        <v>42.25</v>
      </c>
      <c r="P70" s="117">
        <v>43.97</v>
      </c>
      <c r="Q70" s="117">
        <v>44.92</v>
      </c>
      <c r="R70" s="117">
        <v>46.45</v>
      </c>
      <c r="S70" s="117">
        <v>47.97</v>
      </c>
      <c r="T70" s="117">
        <v>49.54</v>
      </c>
      <c r="U70" s="117">
        <v>51.02</v>
      </c>
      <c r="V70" s="117">
        <v>52</v>
      </c>
      <c r="W70" s="117">
        <v>53.68</v>
      </c>
      <c r="X70" s="117">
        <v>55.2</v>
      </c>
      <c r="Y70" s="117">
        <v>56.19</v>
      </c>
      <c r="Z70" s="117">
        <v>57.95</v>
      </c>
      <c r="AA70" s="117">
        <v>59.02</v>
      </c>
      <c r="AB70" s="117">
        <v>60.69</v>
      </c>
      <c r="AC70" s="117">
        <v>61.84</v>
      </c>
      <c r="AD70" s="117">
        <v>63.52</v>
      </c>
      <c r="AE70" s="117">
        <v>64.739999999999995</v>
      </c>
      <c r="AF70" s="117">
        <v>66.11</v>
      </c>
      <c r="AG70" s="117">
        <v>67.790000000000006</v>
      </c>
      <c r="AH70" s="117">
        <v>69.010000000000005</v>
      </c>
      <c r="AI70" s="117">
        <v>70.38</v>
      </c>
      <c r="AJ70" s="117">
        <v>71.98</v>
      </c>
      <c r="AK70" s="117">
        <v>73.430000000000007</v>
      </c>
      <c r="AL70" s="117">
        <v>74.73</v>
      </c>
      <c r="AM70" s="117">
        <v>75.88</v>
      </c>
      <c r="AN70" s="117">
        <v>77.63</v>
      </c>
      <c r="AO70" s="117">
        <v>79.23</v>
      </c>
      <c r="AP70" s="117">
        <v>80.599999999999994</v>
      </c>
      <c r="AQ70" s="117">
        <v>81.52</v>
      </c>
      <c r="AR70" s="117">
        <v>83.27</v>
      </c>
      <c r="AS70" s="117">
        <v>85.11</v>
      </c>
      <c r="AT70" s="117">
        <v>86.17</v>
      </c>
      <c r="AU70" s="117">
        <v>87.32</v>
      </c>
      <c r="AV70" s="117">
        <v>89.45</v>
      </c>
      <c r="AW70" s="117">
        <v>90.45</v>
      </c>
      <c r="AX70" s="117">
        <v>91.59</v>
      </c>
      <c r="AY70" s="117">
        <v>93.84</v>
      </c>
      <c r="AZ70" s="117">
        <v>94.6</v>
      </c>
      <c r="BA70" s="118">
        <v>96.13</v>
      </c>
    </row>
    <row r="71" spans="1:53" s="104" customFormat="1">
      <c r="C71" s="109">
        <v>16</v>
      </c>
      <c r="D71" s="106" t="s">
        <v>117</v>
      </c>
      <c r="E71" s="106">
        <v>11.26</v>
      </c>
      <c r="F71" s="112">
        <v>12.37</v>
      </c>
      <c r="G71" s="112">
        <v>12.71</v>
      </c>
      <c r="H71" s="112">
        <v>13.87</v>
      </c>
      <c r="I71" s="112">
        <v>14.63</v>
      </c>
      <c r="J71" s="112">
        <v>15.87</v>
      </c>
      <c r="K71" s="112">
        <v>17.170000000000002</v>
      </c>
      <c r="L71" s="112">
        <v>17.98</v>
      </c>
      <c r="M71" s="112">
        <v>18.79</v>
      </c>
      <c r="N71" s="112">
        <v>19.61</v>
      </c>
      <c r="O71" s="112">
        <v>21.04</v>
      </c>
      <c r="P71" s="112">
        <v>21.88</v>
      </c>
      <c r="Q71" s="112">
        <v>23.39</v>
      </c>
      <c r="R71" s="112">
        <v>24.27</v>
      </c>
      <c r="S71" s="112">
        <v>25.15</v>
      </c>
      <c r="T71" s="112">
        <v>26.76</v>
      </c>
      <c r="U71" s="112">
        <v>27.67</v>
      </c>
      <c r="V71" s="112">
        <v>28.59</v>
      </c>
      <c r="W71" s="112">
        <v>29.5</v>
      </c>
      <c r="X71" s="112">
        <v>30.42</v>
      </c>
      <c r="Y71" s="112">
        <v>32.21</v>
      </c>
      <c r="Z71" s="112">
        <v>33.159999999999997</v>
      </c>
      <c r="AA71" s="112">
        <v>34.11</v>
      </c>
      <c r="AB71" s="112">
        <v>35.07</v>
      </c>
      <c r="AC71" s="112">
        <v>37</v>
      </c>
      <c r="AD71" s="112">
        <v>37.99</v>
      </c>
      <c r="AE71" s="112">
        <v>38.979999999999997</v>
      </c>
      <c r="AF71" s="112">
        <v>39.979999999999997</v>
      </c>
      <c r="AG71" s="112">
        <v>40.98</v>
      </c>
      <c r="AH71" s="112">
        <v>43.08</v>
      </c>
      <c r="AI71" s="112">
        <v>44.12</v>
      </c>
      <c r="AJ71" s="112">
        <v>45.16</v>
      </c>
      <c r="AK71" s="112">
        <v>46.2</v>
      </c>
      <c r="AL71" s="112">
        <v>47.25</v>
      </c>
      <c r="AM71" s="112">
        <v>48.3</v>
      </c>
      <c r="AN71" s="112">
        <v>49.35</v>
      </c>
      <c r="AO71" s="112">
        <v>50.41</v>
      </c>
      <c r="AP71" s="112">
        <v>52.77</v>
      </c>
      <c r="AQ71" s="112">
        <v>53.87</v>
      </c>
      <c r="AR71" s="112">
        <v>54.97</v>
      </c>
      <c r="AS71" s="112">
        <v>56.07</v>
      </c>
      <c r="AT71" s="112">
        <v>57.17</v>
      </c>
      <c r="AU71" s="112">
        <v>58.28</v>
      </c>
      <c r="AV71" s="112">
        <v>60.86</v>
      </c>
      <c r="AW71" s="112">
        <v>62.01</v>
      </c>
      <c r="AX71" s="112">
        <v>63.16</v>
      </c>
      <c r="AY71" s="112">
        <v>64.31</v>
      </c>
      <c r="AZ71" s="112">
        <v>65.47</v>
      </c>
      <c r="BA71" s="113">
        <v>66.63</v>
      </c>
    </row>
    <row r="72" spans="1:53" s="104" customFormat="1">
      <c r="B72" s="114">
        <f>C71</f>
        <v>16</v>
      </c>
      <c r="C72" s="115"/>
      <c r="D72" s="116" t="s">
        <v>118</v>
      </c>
      <c r="E72" s="116">
        <v>18.899999999999999</v>
      </c>
      <c r="F72" s="117">
        <v>20.11</v>
      </c>
      <c r="G72" s="117">
        <v>21.33</v>
      </c>
      <c r="H72" s="117">
        <v>22.55</v>
      </c>
      <c r="I72" s="117">
        <v>23.78</v>
      </c>
      <c r="J72" s="117">
        <v>25.01</v>
      </c>
      <c r="K72" s="117">
        <v>26.24</v>
      </c>
      <c r="L72" s="117">
        <v>27.48</v>
      </c>
      <c r="M72" s="117">
        <v>28.72</v>
      </c>
      <c r="N72" s="117">
        <v>29.97</v>
      </c>
      <c r="O72" s="117">
        <v>31.22</v>
      </c>
      <c r="P72" s="117">
        <v>32.479999999999997</v>
      </c>
      <c r="Q72" s="117">
        <v>33.74</v>
      </c>
      <c r="R72" s="117">
        <v>35</v>
      </c>
      <c r="S72" s="117">
        <v>36.270000000000003</v>
      </c>
      <c r="T72" s="117">
        <v>37.54</v>
      </c>
      <c r="U72" s="117">
        <v>38.82</v>
      </c>
      <c r="V72" s="117">
        <v>40.1</v>
      </c>
      <c r="W72" s="117">
        <v>41.39</v>
      </c>
      <c r="X72" s="117">
        <v>42.68</v>
      </c>
      <c r="Y72" s="117">
        <v>43.97</v>
      </c>
      <c r="Z72" s="117">
        <v>45.27</v>
      </c>
      <c r="AA72" s="117">
        <v>46.58</v>
      </c>
      <c r="AB72" s="117">
        <v>47.89</v>
      </c>
      <c r="AC72" s="117">
        <v>49.2</v>
      </c>
      <c r="AD72" s="117">
        <v>50.52</v>
      </c>
      <c r="AE72" s="117">
        <v>51.84</v>
      </c>
      <c r="AF72" s="117">
        <v>53.17</v>
      </c>
      <c r="AG72" s="117">
        <v>54.5</v>
      </c>
      <c r="AH72" s="117">
        <v>55.84</v>
      </c>
      <c r="AI72" s="117">
        <v>57.18</v>
      </c>
      <c r="AJ72" s="117">
        <v>58.53</v>
      </c>
      <c r="AK72" s="117">
        <v>59.88</v>
      </c>
      <c r="AL72" s="117">
        <v>61.24</v>
      </c>
      <c r="AM72" s="117">
        <v>62.6</v>
      </c>
      <c r="AN72" s="117">
        <v>63.97</v>
      </c>
      <c r="AO72" s="117">
        <v>65.34</v>
      </c>
      <c r="AP72" s="117">
        <v>66.72</v>
      </c>
      <c r="AQ72" s="117">
        <v>68.099999999999994</v>
      </c>
      <c r="AR72" s="117">
        <v>69.489999999999995</v>
      </c>
      <c r="AS72" s="117">
        <v>70.88</v>
      </c>
      <c r="AT72" s="117">
        <v>72.28</v>
      </c>
      <c r="AU72" s="117">
        <v>73.680000000000007</v>
      </c>
      <c r="AV72" s="117">
        <v>75.09</v>
      </c>
      <c r="AW72" s="117">
        <v>76.5</v>
      </c>
      <c r="AX72" s="117">
        <v>77.92</v>
      </c>
      <c r="AY72" s="117">
        <v>79.34</v>
      </c>
      <c r="AZ72" s="117">
        <v>80.77</v>
      </c>
      <c r="BA72" s="118">
        <v>82.21</v>
      </c>
    </row>
    <row r="73" spans="1:53" s="104" customFormat="1">
      <c r="A73" s="114">
        <f>C71</f>
        <v>16</v>
      </c>
      <c r="C73" s="115"/>
      <c r="D73" s="116" t="s">
        <v>119</v>
      </c>
      <c r="E73" s="116">
        <v>30.36</v>
      </c>
      <c r="F73" s="117">
        <v>31.84</v>
      </c>
      <c r="G73" s="117">
        <v>32.6</v>
      </c>
      <c r="H73" s="117">
        <v>34.47</v>
      </c>
      <c r="I73" s="117">
        <v>35.770000000000003</v>
      </c>
      <c r="J73" s="117">
        <v>37.1</v>
      </c>
      <c r="K73" s="117">
        <v>38.479999999999997</v>
      </c>
      <c r="L73" s="117">
        <v>40.15</v>
      </c>
      <c r="M73" s="117">
        <v>41.64</v>
      </c>
      <c r="N73" s="117">
        <v>42.71</v>
      </c>
      <c r="O73" s="117">
        <v>44.35</v>
      </c>
      <c r="P73" s="117">
        <v>45.68</v>
      </c>
      <c r="Q73" s="117">
        <v>47.21</v>
      </c>
      <c r="R73" s="117">
        <v>48.77</v>
      </c>
      <c r="S73" s="117">
        <v>50.34</v>
      </c>
      <c r="T73" s="117">
        <v>51.18</v>
      </c>
      <c r="U73" s="117">
        <v>52.84</v>
      </c>
      <c r="V73" s="117">
        <v>54.51</v>
      </c>
      <c r="W73" s="117">
        <v>55.89</v>
      </c>
      <c r="X73" s="117">
        <v>57.11</v>
      </c>
      <c r="Y73" s="117">
        <v>58.63</v>
      </c>
      <c r="Z73" s="117">
        <v>60.08</v>
      </c>
      <c r="AA73" s="117">
        <v>61.53</v>
      </c>
      <c r="AB73" s="117">
        <v>62.98</v>
      </c>
      <c r="AC73" s="117">
        <v>64.2</v>
      </c>
      <c r="AD73" s="117">
        <v>65.959999999999994</v>
      </c>
      <c r="AE73" s="117">
        <v>67.25</v>
      </c>
      <c r="AF73" s="117">
        <v>68.48</v>
      </c>
      <c r="AG73" s="117">
        <v>70.31</v>
      </c>
      <c r="AH73" s="117">
        <v>71.680000000000007</v>
      </c>
      <c r="AI73" s="117">
        <v>72.98</v>
      </c>
      <c r="AJ73" s="117">
        <v>74.349999999999994</v>
      </c>
      <c r="AK73" s="117">
        <v>75.88</v>
      </c>
      <c r="AL73" s="117">
        <v>77.55</v>
      </c>
      <c r="AM73" s="117">
        <v>78.849999999999994</v>
      </c>
      <c r="AN73" s="117">
        <v>79.989999999999995</v>
      </c>
      <c r="AO73" s="117">
        <v>81.37</v>
      </c>
      <c r="AP73" s="117">
        <v>83.27</v>
      </c>
      <c r="AQ73" s="117">
        <v>84.8</v>
      </c>
      <c r="AR73" s="117">
        <v>85.87</v>
      </c>
      <c r="AS73" s="117">
        <v>87.32</v>
      </c>
      <c r="AT73" s="117">
        <v>89.45</v>
      </c>
      <c r="AU73" s="117">
        <v>90.29</v>
      </c>
      <c r="AV73" s="117">
        <v>91.59</v>
      </c>
      <c r="AW73" s="117">
        <v>93.84</v>
      </c>
      <c r="AX73" s="117">
        <v>94.6</v>
      </c>
      <c r="AY73" s="117">
        <v>96.13</v>
      </c>
      <c r="AZ73" s="117">
        <v>98.42</v>
      </c>
      <c r="BA73" s="118">
        <v>98.88</v>
      </c>
    </row>
    <row r="74" spans="1:53" s="104" customFormat="1">
      <c r="B74" s="114"/>
      <c r="C74" s="109">
        <v>17</v>
      </c>
      <c r="D74" s="106" t="s">
        <v>117</v>
      </c>
      <c r="E74" s="106">
        <v>12.11</v>
      </c>
      <c r="F74" s="112">
        <v>12.85</v>
      </c>
      <c r="G74" s="112">
        <v>14.03</v>
      </c>
      <c r="H74" s="112">
        <v>14.8</v>
      </c>
      <c r="I74" s="112">
        <v>16.059999999999999</v>
      </c>
      <c r="J74" s="112">
        <v>16.850000000000001</v>
      </c>
      <c r="K74" s="112">
        <v>18.190000000000001</v>
      </c>
      <c r="L74" s="112">
        <v>19.010000000000002</v>
      </c>
      <c r="M74" s="112">
        <v>20.43</v>
      </c>
      <c r="N74" s="112">
        <v>21.29</v>
      </c>
      <c r="O74" s="112">
        <v>22.15</v>
      </c>
      <c r="P74" s="112">
        <v>23.67</v>
      </c>
      <c r="Q74" s="112">
        <v>24.56</v>
      </c>
      <c r="R74" s="112">
        <v>25.45</v>
      </c>
      <c r="S74" s="112">
        <v>26.35</v>
      </c>
      <c r="T74" s="112">
        <v>28.02</v>
      </c>
      <c r="U74" s="112">
        <v>28.94</v>
      </c>
      <c r="V74" s="112">
        <v>29.87</v>
      </c>
      <c r="W74" s="112">
        <v>30.81</v>
      </c>
      <c r="X74" s="112">
        <v>32.619999999999997</v>
      </c>
      <c r="Y74" s="112">
        <v>33.58</v>
      </c>
      <c r="Z74" s="112">
        <v>34.549999999999997</v>
      </c>
      <c r="AA74" s="112">
        <v>35.53</v>
      </c>
      <c r="AB74" s="112">
        <v>37.479999999999997</v>
      </c>
      <c r="AC74" s="112">
        <v>38.49</v>
      </c>
      <c r="AD74" s="112">
        <v>39.5</v>
      </c>
      <c r="AE74" s="112">
        <v>40.51</v>
      </c>
      <c r="AF74" s="112">
        <v>41.53</v>
      </c>
      <c r="AG74" s="112">
        <v>42.55</v>
      </c>
      <c r="AH74" s="112">
        <v>44.71</v>
      </c>
      <c r="AI74" s="112">
        <v>45.77</v>
      </c>
      <c r="AJ74" s="112">
        <v>46.83</v>
      </c>
      <c r="AK74" s="112">
        <v>47.9</v>
      </c>
      <c r="AL74" s="112">
        <v>48.97</v>
      </c>
      <c r="AM74" s="112">
        <v>51.31</v>
      </c>
      <c r="AN74" s="112">
        <v>51.12</v>
      </c>
      <c r="AO74" s="112">
        <v>53.52</v>
      </c>
      <c r="AP74" s="112">
        <v>54.64</v>
      </c>
      <c r="AQ74" s="112">
        <v>55.75</v>
      </c>
      <c r="AR74" s="112">
        <v>56.88</v>
      </c>
      <c r="AS74" s="112">
        <v>58</v>
      </c>
      <c r="AT74" s="112">
        <v>59.13</v>
      </c>
      <c r="AU74" s="112">
        <v>60.27</v>
      </c>
      <c r="AV74" s="112">
        <v>62.93</v>
      </c>
      <c r="AW74" s="112">
        <v>64.099999999999994</v>
      </c>
      <c r="AX74" s="112">
        <v>65.28</v>
      </c>
      <c r="AY74" s="112">
        <v>66.459999999999994</v>
      </c>
      <c r="AZ74" s="112">
        <v>67.650000000000006</v>
      </c>
      <c r="BA74" s="113">
        <v>68.84</v>
      </c>
    </row>
    <row r="75" spans="1:53" s="104" customFormat="1">
      <c r="B75" s="114">
        <f>C74</f>
        <v>17</v>
      </c>
      <c r="C75" s="115"/>
      <c r="D75" s="116" t="s">
        <v>118</v>
      </c>
      <c r="E75" s="116">
        <v>20.34</v>
      </c>
      <c r="F75" s="117">
        <v>21.57</v>
      </c>
      <c r="G75" s="117">
        <v>22.81</v>
      </c>
      <c r="H75" s="117">
        <v>24.05</v>
      </c>
      <c r="I75" s="117">
        <v>25.3</v>
      </c>
      <c r="J75" s="117">
        <v>26.55</v>
      </c>
      <c r="K75" s="117">
        <v>27.8</v>
      </c>
      <c r="L75" s="117">
        <v>29.06</v>
      </c>
      <c r="M75" s="117">
        <v>30.32</v>
      </c>
      <c r="N75" s="117">
        <v>31.59</v>
      </c>
      <c r="O75" s="117">
        <v>32.869999999999997</v>
      </c>
      <c r="P75" s="117">
        <v>34.14</v>
      </c>
      <c r="Q75" s="117">
        <v>35.43</v>
      </c>
      <c r="R75" s="117">
        <v>36.71</v>
      </c>
      <c r="S75" s="117">
        <v>38</v>
      </c>
      <c r="T75" s="117">
        <v>39.299999999999997</v>
      </c>
      <c r="U75" s="117">
        <v>40.6</v>
      </c>
      <c r="V75" s="117">
        <v>41.91</v>
      </c>
      <c r="W75" s="117">
        <v>43.22</v>
      </c>
      <c r="X75" s="117">
        <v>44.53</v>
      </c>
      <c r="Y75" s="117">
        <v>45.85</v>
      </c>
      <c r="Z75" s="117">
        <v>47.18</v>
      </c>
      <c r="AA75" s="117">
        <v>48.51</v>
      </c>
      <c r="AB75" s="117">
        <v>49.84</v>
      </c>
      <c r="AC75" s="117">
        <v>51.18</v>
      </c>
      <c r="AD75" s="117">
        <v>52.53</v>
      </c>
      <c r="AE75" s="117">
        <v>53.88</v>
      </c>
      <c r="AF75" s="117">
        <v>55.23</v>
      </c>
      <c r="AG75" s="117">
        <v>56.59</v>
      </c>
      <c r="AH75" s="117">
        <v>57.96</v>
      </c>
      <c r="AI75" s="117">
        <v>59.33</v>
      </c>
      <c r="AJ75" s="117">
        <v>60.7</v>
      </c>
      <c r="AK75" s="117">
        <v>62.09</v>
      </c>
      <c r="AL75" s="117">
        <v>63.47</v>
      </c>
      <c r="AM75" s="117">
        <v>64.86</v>
      </c>
      <c r="AN75" s="117">
        <v>66.260000000000005</v>
      </c>
      <c r="AO75" s="117">
        <v>67.66</v>
      </c>
      <c r="AP75" s="117">
        <v>69.069999999999993</v>
      </c>
      <c r="AQ75" s="117">
        <v>70.48</v>
      </c>
      <c r="AR75" s="117">
        <v>71.900000000000006</v>
      </c>
      <c r="AS75" s="117">
        <v>73.33</v>
      </c>
      <c r="AT75" s="117">
        <v>74.760000000000005</v>
      </c>
      <c r="AU75" s="117">
        <v>76.19</v>
      </c>
      <c r="AV75" s="117">
        <v>77.63</v>
      </c>
      <c r="AW75" s="117">
        <v>79.08</v>
      </c>
      <c r="AX75" s="117">
        <v>80.53</v>
      </c>
      <c r="AY75" s="117">
        <v>81.99</v>
      </c>
      <c r="AZ75" s="117">
        <v>83.46</v>
      </c>
      <c r="BA75" s="118">
        <v>84.93</v>
      </c>
    </row>
    <row r="76" spans="1:53" s="104" customFormat="1">
      <c r="A76" s="114">
        <f>C74</f>
        <v>17</v>
      </c>
      <c r="C76" s="115"/>
      <c r="D76" s="116" t="s">
        <v>119</v>
      </c>
      <c r="E76" s="116">
        <v>32.18</v>
      </c>
      <c r="F76" s="117">
        <v>33.71</v>
      </c>
      <c r="G76" s="117">
        <v>35.04</v>
      </c>
      <c r="H76" s="117">
        <v>36.450000000000003</v>
      </c>
      <c r="I76" s="117">
        <v>37.67</v>
      </c>
      <c r="J76" s="117">
        <v>39.159999999999997</v>
      </c>
      <c r="K76" s="117">
        <v>40.57</v>
      </c>
      <c r="L76" s="117">
        <v>42.02</v>
      </c>
      <c r="M76" s="117">
        <v>43.43</v>
      </c>
      <c r="N76" s="117">
        <v>44.92</v>
      </c>
      <c r="O76" s="117">
        <v>46.45</v>
      </c>
      <c r="P76" s="117">
        <v>47.97</v>
      </c>
      <c r="Q76" s="117">
        <v>49.54</v>
      </c>
      <c r="R76" s="117">
        <v>51.02</v>
      </c>
      <c r="S76" s="117">
        <v>51.98</v>
      </c>
      <c r="T76" s="117">
        <v>53.68</v>
      </c>
      <c r="U76" s="117">
        <v>55.35</v>
      </c>
      <c r="V76" s="117">
        <v>56.35</v>
      </c>
      <c r="W76" s="117">
        <v>57.95</v>
      </c>
      <c r="X76" s="117">
        <v>59.7</v>
      </c>
      <c r="Y76" s="117">
        <v>60.77</v>
      </c>
      <c r="Z76" s="117">
        <v>62.52</v>
      </c>
      <c r="AA76" s="117">
        <v>63.59</v>
      </c>
      <c r="AB76" s="117">
        <v>65.42</v>
      </c>
      <c r="AC76" s="117">
        <v>66.569999999999993</v>
      </c>
      <c r="AD76" s="117">
        <v>68.400000000000006</v>
      </c>
      <c r="AE76" s="117">
        <v>69.7</v>
      </c>
      <c r="AF76" s="117">
        <v>70.989999999999995</v>
      </c>
      <c r="AG76" s="117">
        <v>72.44</v>
      </c>
      <c r="AH76" s="117">
        <v>74.040000000000006</v>
      </c>
      <c r="AI76" s="117">
        <v>75.650000000000006</v>
      </c>
      <c r="AJ76" s="117">
        <v>77.17</v>
      </c>
      <c r="AK76" s="117">
        <v>78.55</v>
      </c>
      <c r="AL76" s="117">
        <v>79.77</v>
      </c>
      <c r="AM76" s="117">
        <v>81.37</v>
      </c>
      <c r="AN76" s="117">
        <v>83.27</v>
      </c>
      <c r="AO76" s="117">
        <v>84.57</v>
      </c>
      <c r="AP76" s="117">
        <v>85.41</v>
      </c>
      <c r="AQ76" s="117">
        <v>87.32</v>
      </c>
      <c r="AR76" s="117">
        <v>89.38</v>
      </c>
      <c r="AS76" s="117">
        <v>90.29</v>
      </c>
      <c r="AT76" s="117">
        <v>91.59</v>
      </c>
      <c r="AU76" s="117">
        <v>93.88</v>
      </c>
      <c r="AV76" s="117">
        <v>94.6</v>
      </c>
      <c r="AW76" s="117">
        <v>96.13</v>
      </c>
      <c r="AX76" s="117">
        <v>98.57</v>
      </c>
      <c r="AY76" s="117">
        <v>99.03</v>
      </c>
      <c r="AZ76" s="117">
        <v>101.01</v>
      </c>
      <c r="BA76" s="118">
        <v>102.54</v>
      </c>
    </row>
    <row r="77" spans="1:53" s="104" customFormat="1">
      <c r="C77" s="109">
        <v>18</v>
      </c>
      <c r="D77" s="106" t="s">
        <v>117</v>
      </c>
      <c r="E77" s="106">
        <v>13.42</v>
      </c>
      <c r="F77" s="112">
        <v>14.19</v>
      </c>
      <c r="G77" s="112">
        <v>15.44</v>
      </c>
      <c r="H77" s="112">
        <v>15.74</v>
      </c>
      <c r="I77" s="112">
        <v>17.05</v>
      </c>
      <c r="J77" s="112">
        <v>18.41</v>
      </c>
      <c r="K77" s="112">
        <v>19.239999999999998</v>
      </c>
      <c r="L77" s="112">
        <v>20.68</v>
      </c>
      <c r="M77" s="112">
        <v>21.55</v>
      </c>
      <c r="N77" s="112">
        <v>22.42</v>
      </c>
      <c r="O77" s="112">
        <v>23.29</v>
      </c>
      <c r="P77" s="112">
        <v>24.87</v>
      </c>
      <c r="Q77" s="112">
        <v>25.77</v>
      </c>
      <c r="R77" s="112">
        <v>26.68</v>
      </c>
      <c r="S77" s="112">
        <v>27.59</v>
      </c>
      <c r="T77" s="112">
        <v>29.31</v>
      </c>
      <c r="U77" s="112">
        <v>30.26</v>
      </c>
      <c r="V77" s="112">
        <v>31.2</v>
      </c>
      <c r="W77" s="112">
        <v>33.04</v>
      </c>
      <c r="X77" s="112">
        <v>34.020000000000003</v>
      </c>
      <c r="Y77" s="112">
        <v>35.01</v>
      </c>
      <c r="Z77" s="112">
        <v>36</v>
      </c>
      <c r="AA77" s="112">
        <v>37.979999999999997</v>
      </c>
      <c r="AB77" s="112">
        <v>39</v>
      </c>
      <c r="AC77" s="112">
        <v>40.03</v>
      </c>
      <c r="AD77" s="112">
        <v>41.06</v>
      </c>
      <c r="AE77" s="112">
        <v>42.1</v>
      </c>
      <c r="AF77" s="112">
        <v>43.14</v>
      </c>
      <c r="AG77" s="112">
        <v>45.33</v>
      </c>
      <c r="AH77" s="112">
        <v>46.41</v>
      </c>
      <c r="AI77" s="112">
        <v>47.49</v>
      </c>
      <c r="AJ77" s="112">
        <v>48.57</v>
      </c>
      <c r="AK77" s="112">
        <v>49.66</v>
      </c>
      <c r="AL77" s="112">
        <v>50.76</v>
      </c>
      <c r="AM77" s="112">
        <v>53.17</v>
      </c>
      <c r="AN77" s="112">
        <v>52.96</v>
      </c>
      <c r="AO77" s="112">
        <v>55.43</v>
      </c>
      <c r="AP77" s="112">
        <v>56.57</v>
      </c>
      <c r="AQ77" s="112">
        <v>57.72</v>
      </c>
      <c r="AR77" s="112">
        <v>58.86</v>
      </c>
      <c r="AS77" s="112">
        <v>60.02</v>
      </c>
      <c r="AT77" s="112">
        <v>61.18</v>
      </c>
      <c r="AU77" s="112">
        <v>63.88</v>
      </c>
      <c r="AV77" s="112">
        <v>65.08</v>
      </c>
      <c r="AW77" s="112">
        <v>66.28</v>
      </c>
      <c r="AX77" s="112">
        <v>67.48</v>
      </c>
      <c r="AY77" s="112">
        <v>68.7</v>
      </c>
      <c r="AZ77" s="112">
        <v>69.91</v>
      </c>
      <c r="BA77" s="113">
        <v>71.13</v>
      </c>
    </row>
    <row r="78" spans="1:53" s="104" customFormat="1">
      <c r="B78" s="114">
        <f>C77</f>
        <v>18</v>
      </c>
      <c r="C78" s="115"/>
      <c r="D78" s="116" t="s">
        <v>118</v>
      </c>
      <c r="E78" s="116">
        <v>21.82</v>
      </c>
      <c r="F78" s="117">
        <v>23.07</v>
      </c>
      <c r="G78" s="117">
        <v>24.33</v>
      </c>
      <c r="H78" s="117">
        <v>25.59</v>
      </c>
      <c r="I78" s="117">
        <v>26.86</v>
      </c>
      <c r="J78" s="117">
        <v>28.13</v>
      </c>
      <c r="K78" s="117">
        <v>29.41</v>
      </c>
      <c r="L78" s="117">
        <v>30.69</v>
      </c>
      <c r="M78" s="117">
        <v>31.97</v>
      </c>
      <c r="N78" s="117">
        <v>33.270000000000003</v>
      </c>
      <c r="O78" s="117">
        <v>34.56</v>
      </c>
      <c r="P78" s="117">
        <v>35.86</v>
      </c>
      <c r="Q78" s="117">
        <v>37.17</v>
      </c>
      <c r="R78" s="117">
        <v>38.479999999999997</v>
      </c>
      <c r="S78" s="117">
        <v>39.79</v>
      </c>
      <c r="T78" s="117">
        <v>41.11</v>
      </c>
      <c r="U78" s="117">
        <v>42.44</v>
      </c>
      <c r="V78" s="117">
        <v>43.77</v>
      </c>
      <c r="W78" s="117">
        <v>45.11</v>
      </c>
      <c r="X78" s="117">
        <v>46.45</v>
      </c>
      <c r="Y78" s="117">
        <v>47.79</v>
      </c>
      <c r="Z78" s="117">
        <v>49.15</v>
      </c>
      <c r="AA78" s="117">
        <v>50.5</v>
      </c>
      <c r="AB78" s="117">
        <v>51.87</v>
      </c>
      <c r="AC78" s="117">
        <v>53.23</v>
      </c>
      <c r="AD78" s="117">
        <v>54.61</v>
      </c>
      <c r="AE78" s="117">
        <v>55.98</v>
      </c>
      <c r="AF78" s="117">
        <v>57.37</v>
      </c>
      <c r="AG78" s="117">
        <v>58.76</v>
      </c>
      <c r="AH78" s="117">
        <v>60.15</v>
      </c>
      <c r="AI78" s="117">
        <v>61.55</v>
      </c>
      <c r="AJ78" s="117">
        <v>62.96</v>
      </c>
      <c r="AK78" s="117">
        <v>64.37</v>
      </c>
      <c r="AL78" s="117">
        <v>65.790000000000006</v>
      </c>
      <c r="AM78" s="117">
        <v>67.209999999999994</v>
      </c>
      <c r="AN78" s="117">
        <v>68.64</v>
      </c>
      <c r="AO78" s="117">
        <v>70.08</v>
      </c>
      <c r="AP78" s="117">
        <v>71.52</v>
      </c>
      <c r="AQ78" s="117">
        <v>72.959999999999994</v>
      </c>
      <c r="AR78" s="117">
        <v>74.42</v>
      </c>
      <c r="AS78" s="117">
        <v>75.87</v>
      </c>
      <c r="AT78" s="117">
        <v>77.34</v>
      </c>
      <c r="AU78" s="117">
        <v>78.81</v>
      </c>
      <c r="AV78" s="117">
        <v>80.290000000000006</v>
      </c>
      <c r="AW78" s="117">
        <v>81.77</v>
      </c>
      <c r="AX78" s="117">
        <v>83.26</v>
      </c>
      <c r="AY78" s="117">
        <v>84.75</v>
      </c>
      <c r="AZ78" s="117">
        <v>86.25</v>
      </c>
      <c r="BA78" s="118">
        <v>87.76</v>
      </c>
    </row>
    <row r="79" spans="1:53" s="104" customFormat="1">
      <c r="A79" s="114">
        <f>C77</f>
        <v>18</v>
      </c>
      <c r="C79" s="115"/>
      <c r="D79" s="116" t="s">
        <v>119</v>
      </c>
      <c r="E79" s="116">
        <v>33.9</v>
      </c>
      <c r="F79" s="117">
        <v>35.69</v>
      </c>
      <c r="G79" s="117">
        <v>37.06</v>
      </c>
      <c r="H79" s="117">
        <v>38.36</v>
      </c>
      <c r="I79" s="117">
        <v>39.81</v>
      </c>
      <c r="J79" s="117">
        <v>41.26</v>
      </c>
      <c r="K79" s="117">
        <v>42.71</v>
      </c>
      <c r="L79" s="117">
        <v>44.2</v>
      </c>
      <c r="M79" s="117">
        <v>45.68</v>
      </c>
      <c r="N79" s="117">
        <v>47.21</v>
      </c>
      <c r="O79" s="117">
        <v>48.77</v>
      </c>
      <c r="P79" s="117">
        <v>50.34</v>
      </c>
      <c r="Q79" s="117">
        <v>51.18</v>
      </c>
      <c r="R79" s="117">
        <v>52.84</v>
      </c>
      <c r="S79" s="117">
        <v>54.51</v>
      </c>
      <c r="T79" s="117">
        <v>56.12</v>
      </c>
      <c r="U79" s="117">
        <v>57.41</v>
      </c>
      <c r="V79" s="117">
        <v>58.86</v>
      </c>
      <c r="W79" s="117">
        <v>60.16</v>
      </c>
      <c r="X79" s="117">
        <v>61.84</v>
      </c>
      <c r="Y79" s="117">
        <v>63.44</v>
      </c>
      <c r="Z79" s="117">
        <v>64.739999999999995</v>
      </c>
      <c r="AA79" s="117">
        <v>66.11</v>
      </c>
      <c r="AB79" s="117">
        <v>67.790000000000006</v>
      </c>
      <c r="AC79" s="117">
        <v>69.09</v>
      </c>
      <c r="AD79" s="117">
        <v>70.69</v>
      </c>
      <c r="AE79" s="117">
        <v>72.209999999999994</v>
      </c>
      <c r="AF79" s="117">
        <v>73.66</v>
      </c>
      <c r="AG79" s="117">
        <v>75.11</v>
      </c>
      <c r="AH79" s="117">
        <v>76.56</v>
      </c>
      <c r="AI79" s="117">
        <v>77.86</v>
      </c>
      <c r="AJ79" s="117">
        <v>79.540000000000006</v>
      </c>
      <c r="AK79" s="117">
        <v>81.37</v>
      </c>
      <c r="AL79" s="117">
        <v>82.97</v>
      </c>
      <c r="AM79" s="117">
        <v>84.19</v>
      </c>
      <c r="AN79" s="117">
        <v>85.33</v>
      </c>
      <c r="AO79" s="117">
        <v>87.32</v>
      </c>
      <c r="AP79" s="117">
        <v>89.23</v>
      </c>
      <c r="AQ79" s="117">
        <v>89.99</v>
      </c>
      <c r="AR79" s="117">
        <v>91.59</v>
      </c>
      <c r="AS79" s="117">
        <v>93.88</v>
      </c>
      <c r="AT79" s="117">
        <v>94.6</v>
      </c>
      <c r="AU79" s="117">
        <v>96.13</v>
      </c>
      <c r="AV79" s="117">
        <v>98.57</v>
      </c>
      <c r="AW79" s="117">
        <v>99.18</v>
      </c>
      <c r="AX79" s="117">
        <v>101.01</v>
      </c>
      <c r="AY79" s="117">
        <v>102.84</v>
      </c>
      <c r="AZ79" s="117">
        <v>103.76</v>
      </c>
      <c r="BA79" s="118">
        <v>106.2</v>
      </c>
    </row>
    <row r="80" spans="1:53" s="104" customFormat="1">
      <c r="B80" s="114"/>
      <c r="C80" s="109">
        <v>19</v>
      </c>
      <c r="D80" s="106" t="s">
        <v>117</v>
      </c>
      <c r="E80" s="106">
        <v>14.36</v>
      </c>
      <c r="F80" s="112">
        <v>15.14</v>
      </c>
      <c r="G80" s="112">
        <v>16.440000000000001</v>
      </c>
      <c r="H80" s="112">
        <v>17.25</v>
      </c>
      <c r="I80" s="112">
        <v>18.07</v>
      </c>
      <c r="J80" s="112">
        <v>19.47</v>
      </c>
      <c r="K80" s="112">
        <v>20.93</v>
      </c>
      <c r="L80" s="112">
        <v>21.81</v>
      </c>
      <c r="M80" s="112">
        <v>22.69</v>
      </c>
      <c r="N80" s="112">
        <v>23.58</v>
      </c>
      <c r="O80" s="112">
        <v>25.18</v>
      </c>
      <c r="P80" s="112">
        <v>26.1</v>
      </c>
      <c r="Q80" s="112">
        <v>27.02</v>
      </c>
      <c r="R80" s="112">
        <v>27.94</v>
      </c>
      <c r="S80" s="112">
        <v>29.69</v>
      </c>
      <c r="T80" s="112">
        <v>30.65</v>
      </c>
      <c r="U80" s="112">
        <v>31.61</v>
      </c>
      <c r="V80" s="112">
        <v>32.58</v>
      </c>
      <c r="W80" s="112">
        <v>34.47</v>
      </c>
      <c r="X80" s="112">
        <v>35.47</v>
      </c>
      <c r="Y80" s="112">
        <v>36.479999999999997</v>
      </c>
      <c r="Z80" s="112">
        <v>37.49</v>
      </c>
      <c r="AA80" s="112">
        <v>39.53</v>
      </c>
      <c r="AB80" s="112">
        <v>40.58</v>
      </c>
      <c r="AC80" s="112">
        <v>41.63</v>
      </c>
      <c r="AD80" s="112">
        <v>42.68</v>
      </c>
      <c r="AE80" s="112">
        <v>43.74</v>
      </c>
      <c r="AF80" s="112">
        <v>44.81</v>
      </c>
      <c r="AG80" s="112">
        <v>47.06</v>
      </c>
      <c r="AH80" s="112">
        <v>48.17</v>
      </c>
      <c r="AI80" s="112">
        <v>49.27</v>
      </c>
      <c r="AJ80" s="112">
        <v>50.38</v>
      </c>
      <c r="AK80" s="112">
        <v>51.49</v>
      </c>
      <c r="AL80" s="112">
        <v>53.95</v>
      </c>
      <c r="AM80" s="112">
        <v>53.74</v>
      </c>
      <c r="AN80" s="112">
        <v>56.26</v>
      </c>
      <c r="AO80" s="112">
        <v>57.42</v>
      </c>
      <c r="AP80" s="112">
        <v>58.58</v>
      </c>
      <c r="AQ80" s="112">
        <v>59.76</v>
      </c>
      <c r="AR80" s="112">
        <v>60.93</v>
      </c>
      <c r="AS80" s="112">
        <v>62.12</v>
      </c>
      <c r="AT80" s="112">
        <v>64.87</v>
      </c>
      <c r="AU80" s="112">
        <v>66.09</v>
      </c>
      <c r="AV80" s="112">
        <v>67.319999999999993</v>
      </c>
      <c r="AW80" s="112">
        <v>68.55</v>
      </c>
      <c r="AX80" s="112">
        <v>69.790000000000006</v>
      </c>
      <c r="AY80" s="112">
        <v>71.03</v>
      </c>
      <c r="AZ80" s="112">
        <v>72.28</v>
      </c>
      <c r="BA80" s="113">
        <v>73.53</v>
      </c>
    </row>
    <row r="81" spans="1:53" s="104" customFormat="1">
      <c r="B81" s="114">
        <f>C80</f>
        <v>19</v>
      </c>
      <c r="C81" s="115"/>
      <c r="D81" s="116" t="s">
        <v>118</v>
      </c>
      <c r="E81" s="116">
        <v>23.34</v>
      </c>
      <c r="F81" s="117">
        <v>24.62</v>
      </c>
      <c r="G81" s="117">
        <v>25.9</v>
      </c>
      <c r="H81" s="117">
        <v>27.18</v>
      </c>
      <c r="I81" s="117">
        <v>28.47</v>
      </c>
      <c r="J81" s="117">
        <v>29.76</v>
      </c>
      <c r="K81" s="117">
        <v>31.06</v>
      </c>
      <c r="L81" s="117">
        <v>32.369999999999997</v>
      </c>
      <c r="M81" s="117">
        <v>33.68</v>
      </c>
      <c r="N81" s="117">
        <v>34.99</v>
      </c>
      <c r="O81" s="117">
        <v>36.31</v>
      </c>
      <c r="P81" s="117">
        <v>37.64</v>
      </c>
      <c r="Q81" s="117">
        <v>38.97</v>
      </c>
      <c r="R81" s="117">
        <v>40.299999999999997</v>
      </c>
      <c r="S81" s="117">
        <v>41.64</v>
      </c>
      <c r="T81" s="117">
        <v>42.99</v>
      </c>
      <c r="U81" s="117">
        <v>44.34</v>
      </c>
      <c r="V81" s="117">
        <v>45.7</v>
      </c>
      <c r="W81" s="117">
        <v>47.06</v>
      </c>
      <c r="X81" s="117">
        <v>48.43</v>
      </c>
      <c r="Y81" s="117">
        <v>49.81</v>
      </c>
      <c r="Z81" s="117">
        <v>51.19</v>
      </c>
      <c r="AA81" s="117">
        <v>52.57</v>
      </c>
      <c r="AB81" s="117">
        <v>53.96</v>
      </c>
      <c r="AC81" s="117">
        <v>55.36</v>
      </c>
      <c r="AD81" s="117">
        <v>56.76</v>
      </c>
      <c r="AE81" s="117">
        <v>58.17</v>
      </c>
      <c r="AF81" s="117">
        <v>59.59</v>
      </c>
      <c r="AG81" s="117">
        <v>61.01</v>
      </c>
      <c r="AH81" s="117">
        <v>62.43</v>
      </c>
      <c r="AI81" s="117">
        <v>63.86</v>
      </c>
      <c r="AJ81" s="117">
        <v>65.3</v>
      </c>
      <c r="AK81" s="117">
        <v>66.75</v>
      </c>
      <c r="AL81" s="117">
        <v>68.2</v>
      </c>
      <c r="AM81" s="117">
        <v>69.650000000000006</v>
      </c>
      <c r="AN81" s="117">
        <v>71.12</v>
      </c>
      <c r="AO81" s="117">
        <v>72.59</v>
      </c>
      <c r="AP81" s="117">
        <v>74.06</v>
      </c>
      <c r="AQ81" s="117">
        <v>75.540000000000006</v>
      </c>
      <c r="AR81" s="117">
        <v>77.03</v>
      </c>
      <c r="AS81" s="117">
        <v>78.53</v>
      </c>
      <c r="AT81" s="117">
        <v>80.03</v>
      </c>
      <c r="AU81" s="117">
        <v>81.540000000000006</v>
      </c>
      <c r="AV81" s="117">
        <v>83.05</v>
      </c>
      <c r="AW81" s="117">
        <v>84.57</v>
      </c>
      <c r="AX81" s="117">
        <v>86.1</v>
      </c>
      <c r="AY81" s="117">
        <v>87.63</v>
      </c>
      <c r="AZ81" s="117">
        <v>89.17</v>
      </c>
      <c r="BA81" s="118">
        <v>90.72</v>
      </c>
    </row>
    <row r="82" spans="1:53" s="104" customFormat="1">
      <c r="A82" s="114">
        <f>C80</f>
        <v>19</v>
      </c>
      <c r="C82" s="115"/>
      <c r="D82" s="116" t="s">
        <v>119</v>
      </c>
      <c r="E82" s="116">
        <v>36.11</v>
      </c>
      <c r="F82" s="117">
        <v>37.64</v>
      </c>
      <c r="G82" s="117">
        <v>39.090000000000003</v>
      </c>
      <c r="H82" s="117">
        <v>40.19</v>
      </c>
      <c r="I82" s="117">
        <v>41.79</v>
      </c>
      <c r="J82" s="117">
        <v>43.43</v>
      </c>
      <c r="K82" s="117">
        <v>44.92</v>
      </c>
      <c r="L82" s="117">
        <v>46.45</v>
      </c>
      <c r="M82" s="117">
        <v>47.97</v>
      </c>
      <c r="N82" s="117">
        <v>49.54</v>
      </c>
      <c r="O82" s="117">
        <v>51.02</v>
      </c>
      <c r="P82" s="117">
        <v>51.98</v>
      </c>
      <c r="Q82" s="117">
        <v>53.68</v>
      </c>
      <c r="R82" s="117">
        <v>55.35</v>
      </c>
      <c r="S82" s="117">
        <v>56.96</v>
      </c>
      <c r="T82" s="117">
        <v>58.02</v>
      </c>
      <c r="U82" s="117">
        <v>59.78</v>
      </c>
      <c r="V82" s="117">
        <v>61.3</v>
      </c>
      <c r="W82" s="117">
        <v>62.6</v>
      </c>
      <c r="X82" s="117">
        <v>64.2</v>
      </c>
      <c r="Y82" s="117">
        <v>65.959999999999994</v>
      </c>
      <c r="Z82" s="117">
        <v>67.25</v>
      </c>
      <c r="AA82" s="117">
        <v>69.010000000000005</v>
      </c>
      <c r="AB82" s="117">
        <v>70.38</v>
      </c>
      <c r="AC82" s="117">
        <v>71.680000000000007</v>
      </c>
      <c r="AD82" s="117">
        <v>73.430000000000007</v>
      </c>
      <c r="AE82" s="117">
        <v>75.040000000000006</v>
      </c>
      <c r="AF82" s="117">
        <v>76.41</v>
      </c>
      <c r="AG82" s="117">
        <v>77.78</v>
      </c>
      <c r="AH82" s="117">
        <v>79.459999999999994</v>
      </c>
      <c r="AI82" s="117">
        <v>81.22</v>
      </c>
      <c r="AJ82" s="117">
        <v>82.66</v>
      </c>
      <c r="AK82" s="117">
        <v>83.73</v>
      </c>
      <c r="AL82" s="117">
        <v>85.26</v>
      </c>
      <c r="AM82" s="117">
        <v>87.32</v>
      </c>
      <c r="AN82" s="117">
        <v>89.07</v>
      </c>
      <c r="AO82" s="117">
        <v>89.76</v>
      </c>
      <c r="AP82" s="117">
        <v>91.59</v>
      </c>
      <c r="AQ82" s="117">
        <v>93.88</v>
      </c>
      <c r="AR82" s="117">
        <v>94.6</v>
      </c>
      <c r="AS82" s="117">
        <v>96.13</v>
      </c>
      <c r="AT82" s="117">
        <v>98.57</v>
      </c>
      <c r="AU82" s="117">
        <v>99.49</v>
      </c>
      <c r="AV82" s="117">
        <v>101.01</v>
      </c>
      <c r="AW82" s="117">
        <v>103.3</v>
      </c>
      <c r="AX82" s="117">
        <v>103.91</v>
      </c>
      <c r="AY82" s="117">
        <v>106.2</v>
      </c>
      <c r="AZ82" s="117">
        <v>107.57</v>
      </c>
      <c r="BA82" s="118">
        <v>109.1</v>
      </c>
    </row>
    <row r="83" spans="1:53" s="104" customFormat="1">
      <c r="C83" s="109">
        <v>20</v>
      </c>
      <c r="D83" s="106" t="s">
        <v>117</v>
      </c>
      <c r="E83" s="106">
        <v>15.81</v>
      </c>
      <c r="F83" s="112">
        <v>16.64</v>
      </c>
      <c r="G83" s="112">
        <v>17.46</v>
      </c>
      <c r="H83" s="112">
        <v>18.29</v>
      </c>
      <c r="I83" s="112">
        <v>19.71</v>
      </c>
      <c r="J83" s="112">
        <v>20.58</v>
      </c>
      <c r="K83" s="112">
        <v>22.08</v>
      </c>
      <c r="L83" s="112">
        <v>22.98</v>
      </c>
      <c r="M83" s="112">
        <v>23.88</v>
      </c>
      <c r="N83" s="112">
        <v>25.5</v>
      </c>
      <c r="O83" s="112">
        <v>26.43</v>
      </c>
      <c r="P83" s="112">
        <v>27.37</v>
      </c>
      <c r="Q83" s="112">
        <v>28.31</v>
      </c>
      <c r="R83" s="112">
        <v>30.08</v>
      </c>
      <c r="S83" s="112">
        <v>31.05</v>
      </c>
      <c r="T83" s="112">
        <v>32.03</v>
      </c>
      <c r="U83" s="112">
        <v>33.020000000000003</v>
      </c>
      <c r="V83" s="112">
        <v>34.94</v>
      </c>
      <c r="W83" s="112">
        <v>35.950000000000003</v>
      </c>
      <c r="X83" s="112">
        <v>36.979999999999997</v>
      </c>
      <c r="Y83" s="112">
        <v>38.01</v>
      </c>
      <c r="Z83" s="112">
        <v>40.08</v>
      </c>
      <c r="AA83" s="112">
        <v>41.14</v>
      </c>
      <c r="AB83" s="112">
        <v>42.21</v>
      </c>
      <c r="AC83" s="112">
        <v>43.29</v>
      </c>
      <c r="AD83" s="112">
        <v>44.37</v>
      </c>
      <c r="AE83" s="112">
        <v>45.45</v>
      </c>
      <c r="AF83" s="112">
        <v>47.75</v>
      </c>
      <c r="AG83" s="112">
        <v>48.87</v>
      </c>
      <c r="AH83" s="112">
        <v>49.99</v>
      </c>
      <c r="AI83" s="112">
        <v>51.12</v>
      </c>
      <c r="AJ83" s="112">
        <v>52.26</v>
      </c>
      <c r="AK83" s="112">
        <v>53.4</v>
      </c>
      <c r="AL83" s="112">
        <v>55.93</v>
      </c>
      <c r="AM83" s="112">
        <v>57.11</v>
      </c>
      <c r="AN83" s="112">
        <v>58.3</v>
      </c>
      <c r="AO83" s="112">
        <v>59.49</v>
      </c>
      <c r="AP83" s="112">
        <v>60.68</v>
      </c>
      <c r="AQ83" s="112">
        <v>61.89</v>
      </c>
      <c r="AR83" s="112">
        <v>63.09</v>
      </c>
      <c r="AS83" s="112">
        <v>64.31</v>
      </c>
      <c r="AT83" s="112">
        <v>65.53</v>
      </c>
      <c r="AU83" s="112">
        <v>68.400000000000006</v>
      </c>
      <c r="AV83" s="112">
        <v>69.66</v>
      </c>
      <c r="AW83" s="112">
        <v>70.92</v>
      </c>
      <c r="AX83" s="112">
        <v>72.2</v>
      </c>
      <c r="AY83" s="112">
        <v>73.47</v>
      </c>
      <c r="AZ83" s="112">
        <v>74.760000000000005</v>
      </c>
      <c r="BA83" s="113">
        <v>76.05</v>
      </c>
    </row>
    <row r="84" spans="1:53" s="104" customFormat="1">
      <c r="B84" s="114">
        <f>C83</f>
        <v>20</v>
      </c>
      <c r="C84" s="115"/>
      <c r="D84" s="116" t="s">
        <v>118</v>
      </c>
      <c r="E84" s="116">
        <v>24.91</v>
      </c>
      <c r="F84" s="117">
        <v>26.21</v>
      </c>
      <c r="G84" s="117">
        <v>27.51</v>
      </c>
      <c r="H84" s="117">
        <v>28.82</v>
      </c>
      <c r="I84" s="117">
        <v>30.13</v>
      </c>
      <c r="J84" s="117">
        <v>31.45</v>
      </c>
      <c r="K84" s="117">
        <v>32.770000000000003</v>
      </c>
      <c r="L84" s="117">
        <v>34.1</v>
      </c>
      <c r="M84" s="117">
        <v>35.44</v>
      </c>
      <c r="N84" s="117">
        <v>36.770000000000003</v>
      </c>
      <c r="O84" s="117">
        <v>38.119999999999997</v>
      </c>
      <c r="P84" s="117">
        <v>39.47</v>
      </c>
      <c r="Q84" s="117">
        <v>40.83</v>
      </c>
      <c r="R84" s="117">
        <v>42.19</v>
      </c>
      <c r="S84" s="117">
        <v>43.56</v>
      </c>
      <c r="T84" s="117">
        <v>44.93</v>
      </c>
      <c r="U84" s="117">
        <v>46.31</v>
      </c>
      <c r="V84" s="117">
        <v>47.7</v>
      </c>
      <c r="W84" s="117">
        <v>49.09</v>
      </c>
      <c r="X84" s="117">
        <v>50.49</v>
      </c>
      <c r="Y84" s="117">
        <v>51.89</v>
      </c>
      <c r="Z84" s="117">
        <v>53.3</v>
      </c>
      <c r="AA84" s="117">
        <v>54.72</v>
      </c>
      <c r="AB84" s="117">
        <v>56.14</v>
      </c>
      <c r="AC84" s="117">
        <v>57.57</v>
      </c>
      <c r="AD84" s="117">
        <v>59</v>
      </c>
      <c r="AE84" s="117">
        <v>60.44</v>
      </c>
      <c r="AF84" s="117">
        <v>61.89</v>
      </c>
      <c r="AG84" s="117">
        <v>63.34</v>
      </c>
      <c r="AH84" s="117">
        <v>64.8</v>
      </c>
      <c r="AI84" s="117">
        <v>66.27</v>
      </c>
      <c r="AJ84" s="117">
        <v>67.739999999999995</v>
      </c>
      <c r="AK84" s="117">
        <v>69.22</v>
      </c>
      <c r="AL84" s="117">
        <v>70.709999999999994</v>
      </c>
      <c r="AM84" s="117">
        <v>72.2</v>
      </c>
      <c r="AN84" s="117">
        <v>73.7</v>
      </c>
      <c r="AO84" s="117">
        <v>75.2</v>
      </c>
      <c r="AP84" s="117">
        <v>76.72</v>
      </c>
      <c r="AQ84" s="117">
        <v>78.239999999999995</v>
      </c>
      <c r="AR84" s="117">
        <v>79.760000000000005</v>
      </c>
      <c r="AS84" s="117">
        <v>81.3</v>
      </c>
      <c r="AT84" s="117">
        <v>82.84</v>
      </c>
      <c r="AU84" s="117">
        <v>84.39</v>
      </c>
      <c r="AV84" s="117">
        <v>85.94</v>
      </c>
      <c r="AW84" s="117">
        <v>87.5</v>
      </c>
      <c r="AX84" s="117">
        <v>89.07</v>
      </c>
      <c r="AY84" s="117">
        <v>90.65</v>
      </c>
      <c r="AZ84" s="117">
        <v>92.23</v>
      </c>
      <c r="BA84" s="118">
        <v>93.82</v>
      </c>
    </row>
    <row r="85" spans="1:53" s="104" customFormat="1">
      <c r="A85" s="114">
        <f>C83</f>
        <v>20</v>
      </c>
      <c r="C85" s="115"/>
      <c r="D85" s="116" t="s">
        <v>119</v>
      </c>
      <c r="E85" s="116">
        <v>38.090000000000003</v>
      </c>
      <c r="F85" s="117">
        <v>39.700000000000003</v>
      </c>
      <c r="G85" s="117">
        <v>41.18</v>
      </c>
      <c r="H85" s="117">
        <v>42.71</v>
      </c>
      <c r="I85" s="117">
        <v>44.2</v>
      </c>
      <c r="J85" s="117">
        <v>45.68</v>
      </c>
      <c r="K85" s="117">
        <v>47.17</v>
      </c>
      <c r="L85" s="117">
        <v>48.77</v>
      </c>
      <c r="M85" s="117">
        <v>50.34</v>
      </c>
      <c r="N85" s="117">
        <v>51.18</v>
      </c>
      <c r="O85" s="117">
        <v>52.82</v>
      </c>
      <c r="P85" s="117">
        <v>54.51</v>
      </c>
      <c r="Q85" s="117">
        <v>56.19</v>
      </c>
      <c r="R85" s="117">
        <v>57.57</v>
      </c>
      <c r="S85" s="117">
        <v>59.02</v>
      </c>
      <c r="T85" s="117">
        <v>60.69</v>
      </c>
      <c r="U85" s="117">
        <v>62.45</v>
      </c>
      <c r="V85" s="117">
        <v>63.59</v>
      </c>
      <c r="W85" s="117">
        <v>65.42</v>
      </c>
      <c r="X85" s="117">
        <v>66.569999999999993</v>
      </c>
      <c r="Y85" s="117">
        <v>68.48</v>
      </c>
      <c r="Z85" s="117">
        <v>69.7</v>
      </c>
      <c r="AA85" s="117">
        <v>71.45</v>
      </c>
      <c r="AB85" s="117">
        <v>72.98</v>
      </c>
      <c r="AC85" s="117">
        <v>74.349999999999994</v>
      </c>
      <c r="AD85" s="117">
        <v>75.88</v>
      </c>
      <c r="AE85" s="117">
        <v>77.63</v>
      </c>
      <c r="AF85" s="117">
        <v>79.31</v>
      </c>
      <c r="AG85" s="117">
        <v>80.760000000000005</v>
      </c>
      <c r="AH85" s="117">
        <v>82.28</v>
      </c>
      <c r="AI85" s="117">
        <v>83.43</v>
      </c>
      <c r="AJ85" s="117">
        <v>85.26</v>
      </c>
      <c r="AK85" s="117">
        <v>87.32</v>
      </c>
      <c r="AL85" s="117">
        <v>88.69</v>
      </c>
      <c r="AM85" s="117">
        <v>89.61</v>
      </c>
      <c r="AN85" s="117">
        <v>91.59</v>
      </c>
      <c r="AO85" s="117">
        <v>93.88</v>
      </c>
      <c r="AP85" s="117">
        <v>94.6</v>
      </c>
      <c r="AQ85" s="117">
        <v>96.13</v>
      </c>
      <c r="AR85" s="117">
        <v>98.57</v>
      </c>
      <c r="AS85" s="117">
        <v>99.49</v>
      </c>
      <c r="AT85" s="117">
        <v>101.01</v>
      </c>
      <c r="AU85" s="117">
        <v>103.3</v>
      </c>
      <c r="AV85" s="117">
        <v>104.37</v>
      </c>
      <c r="AW85" s="117">
        <v>106.2</v>
      </c>
      <c r="AX85" s="117">
        <v>108.03</v>
      </c>
      <c r="AY85" s="117">
        <v>109.1</v>
      </c>
      <c r="AZ85" s="117">
        <v>111.39</v>
      </c>
      <c r="BA85" s="118">
        <v>112.76</v>
      </c>
    </row>
    <row r="86" spans="1:53" s="104" customFormat="1">
      <c r="B86" s="114"/>
      <c r="C86" s="109">
        <v>21</v>
      </c>
      <c r="D86" s="106" t="s">
        <v>117</v>
      </c>
      <c r="E86" s="106">
        <v>16.84</v>
      </c>
      <c r="F86" s="112">
        <v>18.22</v>
      </c>
      <c r="G86" s="112">
        <v>18.52</v>
      </c>
      <c r="H86" s="112">
        <v>19.36</v>
      </c>
      <c r="I86" s="112">
        <v>20.84</v>
      </c>
      <c r="J86" s="112">
        <v>21.71</v>
      </c>
      <c r="K86" s="112">
        <v>23.27</v>
      </c>
      <c r="L86" s="112">
        <v>24.18</v>
      </c>
      <c r="M86" s="112">
        <v>25.83</v>
      </c>
      <c r="N86" s="112">
        <v>26.78</v>
      </c>
      <c r="O86" s="112">
        <v>27.73</v>
      </c>
      <c r="P86" s="112">
        <v>28.68</v>
      </c>
      <c r="Q86" s="112">
        <v>30.48</v>
      </c>
      <c r="R86" s="112">
        <v>31.47</v>
      </c>
      <c r="S86" s="112">
        <v>32.47</v>
      </c>
      <c r="T86" s="112">
        <v>33.47</v>
      </c>
      <c r="U86" s="112">
        <v>35.409999999999997</v>
      </c>
      <c r="V86" s="112">
        <v>36.450000000000003</v>
      </c>
      <c r="W86" s="112">
        <v>37.49</v>
      </c>
      <c r="X86" s="112">
        <v>38.54</v>
      </c>
      <c r="Y86" s="112">
        <v>39.590000000000003</v>
      </c>
      <c r="Z86" s="112">
        <v>41.73</v>
      </c>
      <c r="AA86" s="112">
        <v>42.82</v>
      </c>
      <c r="AB86" s="112">
        <v>43.91</v>
      </c>
      <c r="AC86" s="112">
        <v>45.01</v>
      </c>
      <c r="AD86" s="112">
        <v>46.11</v>
      </c>
      <c r="AE86" s="112">
        <v>48.45</v>
      </c>
      <c r="AF86" s="112">
        <v>49.59</v>
      </c>
      <c r="AG86" s="112">
        <v>50.74</v>
      </c>
      <c r="AH86" s="112">
        <v>51.9</v>
      </c>
      <c r="AI86" s="112">
        <v>53.05</v>
      </c>
      <c r="AJ86" s="112">
        <v>54.22</v>
      </c>
      <c r="AK86" s="112">
        <v>56.79</v>
      </c>
      <c r="AL86" s="112">
        <v>58</v>
      </c>
      <c r="AM86" s="112">
        <v>59.21</v>
      </c>
      <c r="AN86" s="112">
        <v>60.43</v>
      </c>
      <c r="AO86" s="112">
        <v>61.65</v>
      </c>
      <c r="AP86" s="112">
        <v>62.88</v>
      </c>
      <c r="AQ86" s="112">
        <v>64.11</v>
      </c>
      <c r="AR86" s="112">
        <v>65.349999999999994</v>
      </c>
      <c r="AS86" s="112">
        <v>68.239999999999995</v>
      </c>
      <c r="AT86" s="112">
        <v>69.53</v>
      </c>
      <c r="AU86" s="112">
        <v>70.81</v>
      </c>
      <c r="AV86" s="112">
        <v>72.11</v>
      </c>
      <c r="AW86" s="112">
        <v>73.41</v>
      </c>
      <c r="AX86" s="112">
        <v>74.72</v>
      </c>
      <c r="AY86" s="112">
        <v>76.03</v>
      </c>
      <c r="AZ86" s="112">
        <v>79.22</v>
      </c>
      <c r="BA86" s="113">
        <v>78.680000000000007</v>
      </c>
    </row>
    <row r="87" spans="1:53" s="104" customFormat="1">
      <c r="B87" s="114">
        <f>C86</f>
        <v>21</v>
      </c>
      <c r="C87" s="115"/>
      <c r="D87" s="116" t="s">
        <v>118</v>
      </c>
      <c r="E87" s="116">
        <v>26.53</v>
      </c>
      <c r="F87" s="117">
        <v>27.85</v>
      </c>
      <c r="G87" s="117">
        <v>29.17</v>
      </c>
      <c r="H87" s="117">
        <v>30.51</v>
      </c>
      <c r="I87" s="117">
        <v>31.84</v>
      </c>
      <c r="J87" s="117">
        <v>33.19</v>
      </c>
      <c r="K87" s="117">
        <v>34.54</v>
      </c>
      <c r="L87" s="117">
        <v>35.89</v>
      </c>
      <c r="M87" s="117">
        <v>37.25</v>
      </c>
      <c r="N87" s="117">
        <v>38.619999999999997</v>
      </c>
      <c r="O87" s="117">
        <v>39.99</v>
      </c>
      <c r="P87" s="117">
        <v>41.37</v>
      </c>
      <c r="Q87" s="117">
        <v>42.75</v>
      </c>
      <c r="R87" s="117">
        <v>44.14</v>
      </c>
      <c r="S87" s="117">
        <v>45.54</v>
      </c>
      <c r="T87" s="117">
        <v>46.94</v>
      </c>
      <c r="U87" s="117">
        <v>48.35</v>
      </c>
      <c r="V87" s="117">
        <v>49.77</v>
      </c>
      <c r="W87" s="117">
        <v>51.19</v>
      </c>
      <c r="X87" s="117">
        <v>52.62</v>
      </c>
      <c r="Y87" s="117">
        <v>54.05</v>
      </c>
      <c r="Z87" s="117">
        <v>55.5</v>
      </c>
      <c r="AA87" s="117">
        <v>56.94</v>
      </c>
      <c r="AB87" s="117">
        <v>58.4</v>
      </c>
      <c r="AC87" s="117">
        <v>59.86</v>
      </c>
      <c r="AD87" s="117">
        <v>61.33</v>
      </c>
      <c r="AE87" s="117">
        <v>62.8</v>
      </c>
      <c r="AF87" s="117">
        <v>64.28</v>
      </c>
      <c r="AG87" s="117">
        <v>65.77</v>
      </c>
      <c r="AH87" s="117">
        <v>67.27</v>
      </c>
      <c r="AI87" s="117">
        <v>68.77</v>
      </c>
      <c r="AJ87" s="117">
        <v>70.28</v>
      </c>
      <c r="AK87" s="117">
        <v>71.8</v>
      </c>
      <c r="AL87" s="117">
        <v>73.319999999999993</v>
      </c>
      <c r="AM87" s="117">
        <v>74.849999999999994</v>
      </c>
      <c r="AN87" s="117">
        <v>76.39</v>
      </c>
      <c r="AO87" s="117">
        <v>77.94</v>
      </c>
      <c r="AP87" s="117">
        <v>79.489999999999995</v>
      </c>
      <c r="AQ87" s="117">
        <v>81.05</v>
      </c>
      <c r="AR87" s="117">
        <v>82.62</v>
      </c>
      <c r="AS87" s="117">
        <v>84.19</v>
      </c>
      <c r="AT87" s="117">
        <v>85.78</v>
      </c>
      <c r="AU87" s="117">
        <v>87.37</v>
      </c>
      <c r="AV87" s="117">
        <v>88.96</v>
      </c>
      <c r="AW87" s="117">
        <v>90.57</v>
      </c>
      <c r="AX87" s="117">
        <v>92.18</v>
      </c>
      <c r="AY87" s="117">
        <v>93.81</v>
      </c>
      <c r="AZ87" s="117">
        <v>95.44</v>
      </c>
      <c r="BA87" s="118">
        <v>97.07</v>
      </c>
    </row>
    <row r="88" spans="1:53" s="104" customFormat="1">
      <c r="A88" s="114">
        <f>C86</f>
        <v>21</v>
      </c>
      <c r="C88" s="115"/>
      <c r="D88" s="116" t="s">
        <v>119</v>
      </c>
      <c r="E88" s="116">
        <v>40.08</v>
      </c>
      <c r="F88" s="117">
        <v>41.26</v>
      </c>
      <c r="G88" s="117">
        <v>43.09</v>
      </c>
      <c r="H88" s="117">
        <v>44.77</v>
      </c>
      <c r="I88" s="117">
        <v>46.37</v>
      </c>
      <c r="J88" s="117">
        <v>47.9</v>
      </c>
      <c r="K88" s="117">
        <v>49.5</v>
      </c>
      <c r="L88" s="117">
        <v>51.02</v>
      </c>
      <c r="M88" s="117">
        <v>51.98</v>
      </c>
      <c r="N88" s="117">
        <v>53.68</v>
      </c>
      <c r="O88" s="117">
        <v>55.35</v>
      </c>
      <c r="P88" s="117">
        <v>57.11</v>
      </c>
      <c r="Q88" s="117">
        <v>58.56</v>
      </c>
      <c r="R88" s="117">
        <v>60.08</v>
      </c>
      <c r="S88" s="117">
        <v>61.61</v>
      </c>
      <c r="T88" s="117">
        <v>62.98</v>
      </c>
      <c r="U88" s="117">
        <v>64.739999999999995</v>
      </c>
      <c r="V88" s="117">
        <v>66.11</v>
      </c>
      <c r="W88" s="117">
        <v>67.790000000000006</v>
      </c>
      <c r="X88" s="117">
        <v>69.16</v>
      </c>
      <c r="Y88" s="117">
        <v>70.92</v>
      </c>
      <c r="Z88" s="117">
        <v>72.44</v>
      </c>
      <c r="AA88" s="117">
        <v>74.040000000000006</v>
      </c>
      <c r="AB88" s="117">
        <v>75.8</v>
      </c>
      <c r="AC88" s="117">
        <v>77.55</v>
      </c>
      <c r="AD88" s="117">
        <v>79.23</v>
      </c>
      <c r="AE88" s="117">
        <v>80.599999999999994</v>
      </c>
      <c r="AF88" s="117">
        <v>81.67</v>
      </c>
      <c r="AG88" s="117">
        <v>83.35</v>
      </c>
      <c r="AH88" s="117">
        <v>85.26</v>
      </c>
      <c r="AI88" s="117">
        <v>87.24</v>
      </c>
      <c r="AJ88" s="117">
        <v>88.61</v>
      </c>
      <c r="AK88" s="117">
        <v>89.45</v>
      </c>
      <c r="AL88" s="117">
        <v>91.59</v>
      </c>
      <c r="AM88" s="117">
        <v>93.88</v>
      </c>
      <c r="AN88" s="117">
        <v>94.6</v>
      </c>
      <c r="AO88" s="117">
        <v>96.13</v>
      </c>
      <c r="AP88" s="117">
        <v>98.57</v>
      </c>
      <c r="AQ88" s="117">
        <v>99.79</v>
      </c>
      <c r="AR88" s="117">
        <v>101.01</v>
      </c>
      <c r="AS88" s="117">
        <v>103.61</v>
      </c>
      <c r="AT88" s="117">
        <v>104.67</v>
      </c>
      <c r="AU88" s="117">
        <v>106.2</v>
      </c>
      <c r="AV88" s="117">
        <v>108.33</v>
      </c>
      <c r="AW88" s="117">
        <v>109.4</v>
      </c>
      <c r="AX88" s="117">
        <v>111.84</v>
      </c>
      <c r="AY88" s="117">
        <v>112.91</v>
      </c>
      <c r="AZ88" s="117">
        <v>114.9</v>
      </c>
      <c r="BA88" s="118">
        <v>116.42</v>
      </c>
    </row>
    <row r="89" spans="1:53" s="104" customFormat="1">
      <c r="C89" s="109">
        <v>22</v>
      </c>
      <c r="D89" s="106" t="s">
        <v>117</v>
      </c>
      <c r="E89" s="106">
        <v>17.899999999999999</v>
      </c>
      <c r="F89" s="112">
        <v>18.75</v>
      </c>
      <c r="G89" s="112">
        <v>19.61</v>
      </c>
      <c r="H89" s="112">
        <v>21.1</v>
      </c>
      <c r="I89" s="112">
        <v>21.99</v>
      </c>
      <c r="J89" s="112">
        <v>23.57</v>
      </c>
      <c r="K89" s="112">
        <v>24.5</v>
      </c>
      <c r="L89" s="112">
        <v>26.17</v>
      </c>
      <c r="M89" s="112">
        <v>27.13</v>
      </c>
      <c r="N89" s="112">
        <v>28.1</v>
      </c>
      <c r="O89" s="112">
        <v>29.07</v>
      </c>
      <c r="P89" s="112">
        <v>30.89</v>
      </c>
      <c r="Q89" s="112">
        <v>31.9</v>
      </c>
      <c r="R89" s="112">
        <v>32.909999999999997</v>
      </c>
      <c r="S89" s="112">
        <v>33.93</v>
      </c>
      <c r="T89" s="112">
        <v>34.950000000000003</v>
      </c>
      <c r="U89" s="112">
        <v>36.97</v>
      </c>
      <c r="V89" s="112">
        <v>38.03</v>
      </c>
      <c r="W89" s="112">
        <v>39.090000000000003</v>
      </c>
      <c r="X89" s="112">
        <v>40.159999999999997</v>
      </c>
      <c r="Y89" s="112">
        <v>41.24</v>
      </c>
      <c r="Z89" s="112">
        <v>43.45</v>
      </c>
      <c r="AA89" s="112">
        <v>44.56</v>
      </c>
      <c r="AB89" s="112">
        <v>45.68</v>
      </c>
      <c r="AC89" s="112">
        <v>46.81</v>
      </c>
      <c r="AD89" s="112">
        <v>47.94</v>
      </c>
      <c r="AE89" s="112">
        <v>50.35</v>
      </c>
      <c r="AF89" s="112">
        <v>51.52</v>
      </c>
      <c r="AG89" s="112">
        <v>52.7</v>
      </c>
      <c r="AH89" s="112">
        <v>53.88</v>
      </c>
      <c r="AI89" s="112">
        <v>55.07</v>
      </c>
      <c r="AJ89" s="112">
        <v>56.26</v>
      </c>
      <c r="AK89" s="112">
        <v>58.92</v>
      </c>
      <c r="AL89" s="112">
        <v>60.16</v>
      </c>
      <c r="AM89" s="112">
        <v>61.4</v>
      </c>
      <c r="AN89" s="112">
        <v>62.65</v>
      </c>
      <c r="AO89" s="112">
        <v>63.91</v>
      </c>
      <c r="AP89" s="112">
        <v>65.17</v>
      </c>
      <c r="AQ89" s="112">
        <v>66.44</v>
      </c>
      <c r="AR89" s="112">
        <v>69.39</v>
      </c>
      <c r="AS89" s="112">
        <v>70.7</v>
      </c>
      <c r="AT89" s="112">
        <v>72.02</v>
      </c>
      <c r="AU89" s="112">
        <v>73.349999999999994</v>
      </c>
      <c r="AV89" s="112">
        <v>74.680000000000007</v>
      </c>
      <c r="AW89" s="112">
        <v>76.02</v>
      </c>
      <c r="AX89" s="112">
        <v>77.37</v>
      </c>
      <c r="AY89" s="112">
        <v>78.72</v>
      </c>
      <c r="AZ89" s="112">
        <v>82.01</v>
      </c>
      <c r="BA89" s="113">
        <v>83.42</v>
      </c>
    </row>
    <row r="90" spans="1:53" s="104" customFormat="1">
      <c r="B90" s="114">
        <f>C89</f>
        <v>22</v>
      </c>
      <c r="C90" s="115"/>
      <c r="D90" s="116" t="s">
        <v>118</v>
      </c>
      <c r="E90" s="116">
        <v>28.2</v>
      </c>
      <c r="F90" s="117">
        <v>29.54</v>
      </c>
      <c r="G90" s="117">
        <v>30.89</v>
      </c>
      <c r="H90" s="117">
        <v>32.25</v>
      </c>
      <c r="I90" s="117">
        <v>33.61</v>
      </c>
      <c r="J90" s="117">
        <v>34.979999999999997</v>
      </c>
      <c r="K90" s="117">
        <v>36.36</v>
      </c>
      <c r="L90" s="117">
        <v>37.74</v>
      </c>
      <c r="M90" s="117">
        <v>39.130000000000003</v>
      </c>
      <c r="N90" s="117">
        <v>40.520000000000003</v>
      </c>
      <c r="O90" s="117">
        <v>41.93</v>
      </c>
      <c r="P90" s="117">
        <v>43.33</v>
      </c>
      <c r="Q90" s="117">
        <v>44.75</v>
      </c>
      <c r="R90" s="117">
        <v>46.17</v>
      </c>
      <c r="S90" s="117">
        <v>47.6</v>
      </c>
      <c r="T90" s="117">
        <v>49.03</v>
      </c>
      <c r="U90" s="117">
        <v>50.47</v>
      </c>
      <c r="V90" s="117">
        <v>51.92</v>
      </c>
      <c r="W90" s="117">
        <v>53.37</v>
      </c>
      <c r="X90" s="117">
        <v>54.83</v>
      </c>
      <c r="Y90" s="117">
        <v>56.3</v>
      </c>
      <c r="Z90" s="117">
        <v>57.78</v>
      </c>
      <c r="AA90" s="117">
        <v>59.26</v>
      </c>
      <c r="AB90" s="117">
        <v>60.75</v>
      </c>
      <c r="AC90" s="117">
        <v>62.25</v>
      </c>
      <c r="AD90" s="117">
        <v>63.75</v>
      </c>
      <c r="AE90" s="117">
        <v>65.260000000000005</v>
      </c>
      <c r="AF90" s="117">
        <v>66.78</v>
      </c>
      <c r="AG90" s="117">
        <v>68.31</v>
      </c>
      <c r="AH90" s="117">
        <v>69.84</v>
      </c>
      <c r="AI90" s="117">
        <v>71.38</v>
      </c>
      <c r="AJ90" s="117">
        <v>72.930000000000007</v>
      </c>
      <c r="AK90" s="117">
        <v>74.489999999999995</v>
      </c>
      <c r="AL90" s="117">
        <v>76.05</v>
      </c>
      <c r="AM90" s="117">
        <v>77.62</v>
      </c>
      <c r="AN90" s="117">
        <v>79.2</v>
      </c>
      <c r="AO90" s="117">
        <v>80.790000000000006</v>
      </c>
      <c r="AP90" s="117">
        <v>82.39</v>
      </c>
      <c r="AQ90" s="117">
        <v>83.99</v>
      </c>
      <c r="AR90" s="117">
        <v>85.6</v>
      </c>
      <c r="AS90" s="117">
        <v>87.22</v>
      </c>
      <c r="AT90" s="117">
        <v>88.85</v>
      </c>
      <c r="AU90" s="117">
        <v>90.49</v>
      </c>
      <c r="AV90" s="117">
        <v>92.14</v>
      </c>
      <c r="AW90" s="117">
        <v>93.79</v>
      </c>
      <c r="AX90" s="117">
        <v>95.45</v>
      </c>
      <c r="AY90" s="117">
        <v>97.12</v>
      </c>
      <c r="AZ90" s="117">
        <v>98.8</v>
      </c>
      <c r="BA90" s="118">
        <v>100.49</v>
      </c>
    </row>
    <row r="91" spans="1:53" s="104" customFormat="1">
      <c r="A91" s="114">
        <f>C89</f>
        <v>22</v>
      </c>
      <c r="C91" s="115"/>
      <c r="D91" s="116" t="s">
        <v>119</v>
      </c>
      <c r="E91" s="116">
        <v>42.25</v>
      </c>
      <c r="F91" s="117">
        <v>43.97</v>
      </c>
      <c r="G91" s="117">
        <v>45.46</v>
      </c>
      <c r="H91" s="117">
        <v>47.17</v>
      </c>
      <c r="I91" s="117">
        <v>48.77</v>
      </c>
      <c r="J91" s="117">
        <v>50.34</v>
      </c>
      <c r="K91" s="117">
        <v>51.25</v>
      </c>
      <c r="L91" s="117">
        <v>52.86</v>
      </c>
      <c r="M91" s="117">
        <v>54.51</v>
      </c>
      <c r="N91" s="117">
        <v>56.19</v>
      </c>
      <c r="O91" s="117">
        <v>57.95</v>
      </c>
      <c r="P91" s="117">
        <v>59.7</v>
      </c>
      <c r="Q91" s="117">
        <v>60.77</v>
      </c>
      <c r="R91" s="117">
        <v>62.52</v>
      </c>
      <c r="S91" s="117">
        <v>64.2</v>
      </c>
      <c r="T91" s="117">
        <v>65.959999999999994</v>
      </c>
      <c r="U91" s="117">
        <v>67.25</v>
      </c>
      <c r="V91" s="117">
        <v>69.010000000000005</v>
      </c>
      <c r="W91" s="117">
        <v>70.38</v>
      </c>
      <c r="X91" s="117">
        <v>72.209999999999994</v>
      </c>
      <c r="Y91" s="117">
        <v>73.66</v>
      </c>
      <c r="Z91" s="117">
        <v>75.650000000000006</v>
      </c>
      <c r="AA91" s="117">
        <v>77.17</v>
      </c>
      <c r="AB91" s="117">
        <v>78.55</v>
      </c>
      <c r="AC91" s="117">
        <v>79.989999999999995</v>
      </c>
      <c r="AD91" s="117">
        <v>81.52</v>
      </c>
      <c r="AE91" s="117">
        <v>83.27</v>
      </c>
      <c r="AF91" s="117">
        <v>85.26</v>
      </c>
      <c r="AG91" s="117">
        <v>87.01</v>
      </c>
      <c r="AH91" s="117">
        <v>88.23</v>
      </c>
      <c r="AI91" s="117">
        <v>89.45</v>
      </c>
      <c r="AJ91" s="117">
        <v>91.59</v>
      </c>
      <c r="AK91" s="117">
        <v>93.88</v>
      </c>
      <c r="AL91" s="117">
        <v>94.64</v>
      </c>
      <c r="AM91" s="117">
        <v>96.13</v>
      </c>
      <c r="AN91" s="117">
        <v>98.57</v>
      </c>
      <c r="AO91" s="117">
        <v>100.1</v>
      </c>
      <c r="AP91" s="117">
        <v>101.01</v>
      </c>
      <c r="AQ91" s="117">
        <v>103.61</v>
      </c>
      <c r="AR91" s="117">
        <v>104.98</v>
      </c>
      <c r="AS91" s="117">
        <v>106.35</v>
      </c>
      <c r="AT91" s="117">
        <v>108.79</v>
      </c>
      <c r="AU91" s="117">
        <v>110.01</v>
      </c>
      <c r="AV91" s="117">
        <v>111.84</v>
      </c>
      <c r="AW91" s="117">
        <v>113.83</v>
      </c>
      <c r="AX91" s="117">
        <v>115.05</v>
      </c>
      <c r="AY91" s="117">
        <v>117.34</v>
      </c>
      <c r="AZ91" s="117">
        <v>118.71</v>
      </c>
      <c r="BA91" s="118">
        <v>120.39</v>
      </c>
    </row>
    <row r="92" spans="1:53" s="104" customFormat="1">
      <c r="B92" s="114"/>
      <c r="C92" s="109">
        <v>23</v>
      </c>
      <c r="D92" s="106" t="s">
        <v>117</v>
      </c>
      <c r="E92" s="106">
        <v>18.989999999999998</v>
      </c>
      <c r="F92" s="112">
        <v>20.47</v>
      </c>
      <c r="G92" s="112">
        <v>21.38</v>
      </c>
      <c r="H92" s="112">
        <v>22.28</v>
      </c>
      <c r="I92" s="112">
        <v>23.88</v>
      </c>
      <c r="J92" s="112">
        <v>24.83</v>
      </c>
      <c r="K92" s="112">
        <v>25.77</v>
      </c>
      <c r="L92" s="112">
        <v>26.72</v>
      </c>
      <c r="M92" s="112">
        <v>28.48</v>
      </c>
      <c r="N92" s="112">
        <v>29.47</v>
      </c>
      <c r="O92" s="112">
        <v>30.46</v>
      </c>
      <c r="P92" s="112">
        <v>32.340000000000003</v>
      </c>
      <c r="Q92" s="112">
        <v>33.369999999999997</v>
      </c>
      <c r="R92" s="112">
        <v>34.409999999999997</v>
      </c>
      <c r="S92" s="112">
        <v>35.450000000000003</v>
      </c>
      <c r="T92" s="112">
        <v>37.5</v>
      </c>
      <c r="U92" s="112">
        <v>38.58</v>
      </c>
      <c r="V92" s="112">
        <v>39.659999999999997</v>
      </c>
      <c r="W92" s="112">
        <v>40.75</v>
      </c>
      <c r="X92" s="112">
        <v>41.85</v>
      </c>
      <c r="Y92" s="112">
        <v>42.95</v>
      </c>
      <c r="Z92" s="112">
        <v>45.23</v>
      </c>
      <c r="AA92" s="112">
        <v>46.37</v>
      </c>
      <c r="AB92" s="112">
        <v>47.52</v>
      </c>
      <c r="AC92" s="112">
        <v>48.68</v>
      </c>
      <c r="AD92" s="112">
        <v>51.13</v>
      </c>
      <c r="AE92" s="112">
        <v>51</v>
      </c>
      <c r="AF92" s="112">
        <v>53.53</v>
      </c>
      <c r="AG92" s="112">
        <v>54.74</v>
      </c>
      <c r="AH92" s="112">
        <v>55.95</v>
      </c>
      <c r="AI92" s="112">
        <v>57.17</v>
      </c>
      <c r="AJ92" s="112">
        <v>58.4</v>
      </c>
      <c r="AK92" s="112">
        <v>61.15</v>
      </c>
      <c r="AL92" s="112">
        <v>62.42</v>
      </c>
      <c r="AM92" s="112">
        <v>63.7</v>
      </c>
      <c r="AN92" s="112">
        <v>64.98</v>
      </c>
      <c r="AO92" s="112">
        <v>66.27</v>
      </c>
      <c r="AP92" s="112">
        <v>67.569999999999993</v>
      </c>
      <c r="AQ92" s="112">
        <v>68.88</v>
      </c>
      <c r="AR92" s="112">
        <v>70.19</v>
      </c>
      <c r="AS92" s="112">
        <v>73.28</v>
      </c>
      <c r="AT92" s="112">
        <v>74.64</v>
      </c>
      <c r="AU92" s="112">
        <v>76.010000000000005</v>
      </c>
      <c r="AV92" s="112">
        <v>77.38</v>
      </c>
      <c r="AW92" s="112">
        <v>78.760000000000005</v>
      </c>
      <c r="AX92" s="112">
        <v>80.150000000000006</v>
      </c>
      <c r="AY92" s="112">
        <v>81.55</v>
      </c>
      <c r="AZ92" s="112">
        <v>82.96</v>
      </c>
      <c r="BA92" s="113">
        <v>86.4</v>
      </c>
    </row>
    <row r="93" spans="1:53" s="104" customFormat="1">
      <c r="B93" s="114">
        <f>C92</f>
        <v>23</v>
      </c>
      <c r="C93" s="115"/>
      <c r="D93" s="116" t="s">
        <v>118</v>
      </c>
      <c r="E93" s="116">
        <v>29.92</v>
      </c>
      <c r="F93" s="117">
        <v>31.29</v>
      </c>
      <c r="G93" s="117">
        <v>32.67</v>
      </c>
      <c r="H93" s="117">
        <v>34.049999999999997</v>
      </c>
      <c r="I93" s="117">
        <v>35.450000000000003</v>
      </c>
      <c r="J93" s="117">
        <v>36.840000000000003</v>
      </c>
      <c r="K93" s="117">
        <v>38.25</v>
      </c>
      <c r="L93" s="117">
        <v>39.659999999999997</v>
      </c>
      <c r="M93" s="117">
        <v>41.08</v>
      </c>
      <c r="N93" s="117">
        <v>42.5</v>
      </c>
      <c r="O93" s="117">
        <v>43.93</v>
      </c>
      <c r="P93" s="117">
        <v>45.37</v>
      </c>
      <c r="Q93" s="117">
        <v>46.82</v>
      </c>
      <c r="R93" s="117">
        <v>48.27</v>
      </c>
      <c r="S93" s="117">
        <v>49.73</v>
      </c>
      <c r="T93" s="117">
        <v>51.2</v>
      </c>
      <c r="U93" s="117">
        <v>52.67</v>
      </c>
      <c r="V93" s="117">
        <v>54.15</v>
      </c>
      <c r="W93" s="117">
        <v>55.64</v>
      </c>
      <c r="X93" s="117">
        <v>57.14</v>
      </c>
      <c r="Y93" s="117">
        <v>58.64</v>
      </c>
      <c r="Z93" s="117">
        <v>60.15</v>
      </c>
      <c r="AA93" s="117">
        <v>61.67</v>
      </c>
      <c r="AB93" s="117">
        <v>63.2</v>
      </c>
      <c r="AC93" s="117">
        <v>64.73</v>
      </c>
      <c r="AD93" s="117">
        <v>66.27</v>
      </c>
      <c r="AE93" s="117">
        <v>67.83</v>
      </c>
      <c r="AF93" s="117">
        <v>69.38</v>
      </c>
      <c r="AG93" s="117">
        <v>70.95</v>
      </c>
      <c r="AH93" s="117">
        <v>72.53</v>
      </c>
      <c r="AI93" s="117">
        <v>74.11</v>
      </c>
      <c r="AJ93" s="117">
        <v>75.7</v>
      </c>
      <c r="AK93" s="117">
        <v>77.3</v>
      </c>
      <c r="AL93" s="117">
        <v>78.91</v>
      </c>
      <c r="AM93" s="117">
        <v>80.52</v>
      </c>
      <c r="AN93" s="117">
        <v>82.15</v>
      </c>
      <c r="AO93" s="117">
        <v>83.78</v>
      </c>
      <c r="AP93" s="117">
        <v>85.43</v>
      </c>
      <c r="AQ93" s="117">
        <v>87.08</v>
      </c>
      <c r="AR93" s="117">
        <v>88.74</v>
      </c>
      <c r="AS93" s="117">
        <v>90.41</v>
      </c>
      <c r="AT93" s="117">
        <v>92.08</v>
      </c>
      <c r="AU93" s="117">
        <v>93.77</v>
      </c>
      <c r="AV93" s="117">
        <v>95.47</v>
      </c>
      <c r="AW93" s="117">
        <v>97.17</v>
      </c>
      <c r="AX93" s="117">
        <v>98.89</v>
      </c>
      <c r="AY93" s="117">
        <v>100.61</v>
      </c>
      <c r="AZ93" s="117">
        <v>102.35</v>
      </c>
      <c r="BA93" s="118">
        <v>104.09</v>
      </c>
    </row>
    <row r="94" spans="1:53" s="104" customFormat="1">
      <c r="A94" s="114">
        <f>C92</f>
        <v>23</v>
      </c>
      <c r="C94" s="115"/>
      <c r="D94" s="116" t="s">
        <v>119</v>
      </c>
      <c r="E94" s="116">
        <v>44.43</v>
      </c>
      <c r="F94" s="117">
        <v>45.99</v>
      </c>
      <c r="G94" s="117">
        <v>47.67</v>
      </c>
      <c r="H94" s="117">
        <v>49.19</v>
      </c>
      <c r="I94" s="117">
        <v>51.02</v>
      </c>
      <c r="J94" s="117">
        <v>52.21</v>
      </c>
      <c r="K94" s="117">
        <v>53.75</v>
      </c>
      <c r="L94" s="117">
        <v>55.35</v>
      </c>
      <c r="M94" s="117">
        <v>57.11</v>
      </c>
      <c r="N94" s="117">
        <v>58.86</v>
      </c>
      <c r="O94" s="117">
        <v>60.16</v>
      </c>
      <c r="P94" s="117">
        <v>61.84</v>
      </c>
      <c r="Q94" s="117">
        <v>63.59</v>
      </c>
      <c r="R94" s="117">
        <v>65.42</v>
      </c>
      <c r="S94" s="117">
        <v>66.569999999999993</v>
      </c>
      <c r="T94" s="117">
        <v>68.48</v>
      </c>
      <c r="U94" s="117">
        <v>70.31</v>
      </c>
      <c r="V94" s="117">
        <v>71.680000000000007</v>
      </c>
      <c r="W94" s="117">
        <v>73.430000000000007</v>
      </c>
      <c r="X94" s="117">
        <v>75.040000000000006</v>
      </c>
      <c r="Y94" s="117">
        <v>76.41</v>
      </c>
      <c r="Z94" s="117">
        <v>77.86</v>
      </c>
      <c r="AA94" s="117">
        <v>79.540000000000006</v>
      </c>
      <c r="AB94" s="117">
        <v>81.37</v>
      </c>
      <c r="AC94" s="117">
        <v>83.27</v>
      </c>
      <c r="AD94" s="117">
        <v>85.26</v>
      </c>
      <c r="AE94" s="117">
        <v>86.94</v>
      </c>
      <c r="AF94" s="117">
        <v>87.78</v>
      </c>
      <c r="AG94" s="117">
        <v>89.45</v>
      </c>
      <c r="AH94" s="117">
        <v>91.59</v>
      </c>
      <c r="AI94" s="117">
        <v>93.88</v>
      </c>
      <c r="AJ94" s="117">
        <v>94.64</v>
      </c>
      <c r="AK94" s="117">
        <v>96.13</v>
      </c>
      <c r="AL94" s="117">
        <v>98.57</v>
      </c>
      <c r="AM94" s="117">
        <v>100.4</v>
      </c>
      <c r="AN94" s="117">
        <v>101.16</v>
      </c>
      <c r="AO94" s="117">
        <v>103.61</v>
      </c>
      <c r="AP94" s="117">
        <v>105.59</v>
      </c>
      <c r="AQ94" s="117">
        <v>106.35</v>
      </c>
      <c r="AR94" s="117">
        <v>108.95</v>
      </c>
      <c r="AS94" s="117">
        <v>110.32</v>
      </c>
      <c r="AT94" s="117">
        <v>112.15</v>
      </c>
      <c r="AU94" s="117">
        <v>113.98</v>
      </c>
      <c r="AV94" s="117">
        <v>115.35</v>
      </c>
      <c r="AW94" s="117">
        <v>117.49</v>
      </c>
      <c r="AX94" s="117">
        <v>119.17</v>
      </c>
      <c r="AY94" s="117">
        <v>121.15</v>
      </c>
      <c r="AZ94" s="117">
        <v>123.13</v>
      </c>
      <c r="BA94" s="118">
        <v>124.66</v>
      </c>
    </row>
    <row r="95" spans="1:53" s="104" customFormat="1">
      <c r="C95" s="109">
        <v>24</v>
      </c>
      <c r="D95" s="106" t="s">
        <v>117</v>
      </c>
      <c r="E95" s="106">
        <v>20.74</v>
      </c>
      <c r="F95" s="112">
        <v>21.66</v>
      </c>
      <c r="G95" s="112">
        <v>23.25</v>
      </c>
      <c r="H95" s="112">
        <v>24.2</v>
      </c>
      <c r="I95" s="112">
        <v>25.16</v>
      </c>
      <c r="J95" s="112">
        <v>26.12</v>
      </c>
      <c r="K95" s="112">
        <v>27.09</v>
      </c>
      <c r="L95" s="112">
        <v>28.88</v>
      </c>
      <c r="M95" s="112">
        <v>29.88</v>
      </c>
      <c r="N95" s="112">
        <v>30.89</v>
      </c>
      <c r="O95" s="112">
        <v>32.799999999999997</v>
      </c>
      <c r="P95" s="112">
        <v>33.85</v>
      </c>
      <c r="Q95" s="112">
        <v>34.909999999999997</v>
      </c>
      <c r="R95" s="112">
        <v>35.97</v>
      </c>
      <c r="S95" s="112">
        <v>38.049999999999997</v>
      </c>
      <c r="T95" s="112">
        <v>39.15</v>
      </c>
      <c r="U95" s="112">
        <v>40.25</v>
      </c>
      <c r="V95" s="112">
        <v>41.36</v>
      </c>
      <c r="W95" s="112">
        <v>42.48</v>
      </c>
      <c r="X95" s="112">
        <v>44.77</v>
      </c>
      <c r="Y95" s="112">
        <v>45.93</v>
      </c>
      <c r="Z95" s="112">
        <v>47.09</v>
      </c>
      <c r="AA95" s="112">
        <v>48.26</v>
      </c>
      <c r="AB95" s="112">
        <v>49.44</v>
      </c>
      <c r="AC95" s="112">
        <v>50.63</v>
      </c>
      <c r="AD95" s="112">
        <v>53.17</v>
      </c>
      <c r="AE95" s="112">
        <v>54.39</v>
      </c>
      <c r="AF95" s="112">
        <v>55.63</v>
      </c>
      <c r="AG95" s="112">
        <v>56.87</v>
      </c>
      <c r="AH95" s="112">
        <v>58.12</v>
      </c>
      <c r="AI95" s="112">
        <v>60.88</v>
      </c>
      <c r="AJ95" s="112">
        <v>62.17</v>
      </c>
      <c r="AK95" s="112">
        <v>63.48</v>
      </c>
      <c r="AL95" s="112">
        <v>64.790000000000006</v>
      </c>
      <c r="AM95" s="112">
        <v>66.099999999999994</v>
      </c>
      <c r="AN95" s="112">
        <v>67.430000000000007</v>
      </c>
      <c r="AO95" s="112">
        <v>68.760000000000005</v>
      </c>
      <c r="AP95" s="112">
        <v>70.099999999999994</v>
      </c>
      <c r="AQ95" s="112">
        <v>71.44</v>
      </c>
      <c r="AR95" s="112">
        <v>74.599999999999994</v>
      </c>
      <c r="AS95" s="112">
        <v>75.989999999999995</v>
      </c>
      <c r="AT95" s="112">
        <v>77.400000000000006</v>
      </c>
      <c r="AU95" s="112">
        <v>78.81</v>
      </c>
      <c r="AV95" s="112">
        <v>80.23</v>
      </c>
      <c r="AW95" s="112">
        <v>81.650000000000006</v>
      </c>
      <c r="AX95" s="112">
        <v>83.09</v>
      </c>
      <c r="AY95" s="112">
        <v>86.57</v>
      </c>
      <c r="AZ95" s="112">
        <v>85.99</v>
      </c>
      <c r="BA95" s="113">
        <v>89.56</v>
      </c>
    </row>
    <row r="96" spans="1:53" s="104" customFormat="1">
      <c r="B96" s="114">
        <f>C95</f>
        <v>24</v>
      </c>
      <c r="C96" s="115"/>
      <c r="D96" s="116" t="s">
        <v>118</v>
      </c>
      <c r="E96" s="116">
        <v>31.7</v>
      </c>
      <c r="F96" s="117">
        <v>33.1</v>
      </c>
      <c r="G96" s="117">
        <v>34.51</v>
      </c>
      <c r="H96" s="117">
        <v>35.92</v>
      </c>
      <c r="I96" s="117">
        <v>37.340000000000003</v>
      </c>
      <c r="J96" s="117">
        <v>38.770000000000003</v>
      </c>
      <c r="K96" s="117">
        <v>40.200000000000003</v>
      </c>
      <c r="L96" s="117">
        <v>41.65</v>
      </c>
      <c r="M96" s="117">
        <v>43.09</v>
      </c>
      <c r="N96" s="117">
        <v>44.55</v>
      </c>
      <c r="O96" s="117">
        <v>46.01</v>
      </c>
      <c r="P96" s="117">
        <v>47.49</v>
      </c>
      <c r="Q96" s="117">
        <v>48.96</v>
      </c>
      <c r="R96" s="117">
        <v>50.45</v>
      </c>
      <c r="S96" s="117">
        <v>51.95</v>
      </c>
      <c r="T96" s="117">
        <v>53.45</v>
      </c>
      <c r="U96" s="117">
        <v>54.96</v>
      </c>
      <c r="V96" s="117">
        <v>56.48</v>
      </c>
      <c r="W96" s="117">
        <v>58</v>
      </c>
      <c r="X96" s="117">
        <v>59.54</v>
      </c>
      <c r="Y96" s="117">
        <v>61.08</v>
      </c>
      <c r="Z96" s="117">
        <v>62.63</v>
      </c>
      <c r="AA96" s="117">
        <v>64.19</v>
      </c>
      <c r="AB96" s="117">
        <v>65.75</v>
      </c>
      <c r="AC96" s="117">
        <v>67.33</v>
      </c>
      <c r="AD96" s="117">
        <v>68.91</v>
      </c>
      <c r="AE96" s="117">
        <v>70.510000000000005</v>
      </c>
      <c r="AF96" s="117">
        <v>72.11</v>
      </c>
      <c r="AG96" s="117">
        <v>73.72</v>
      </c>
      <c r="AH96" s="117">
        <v>75.34</v>
      </c>
      <c r="AI96" s="117">
        <v>76.959999999999994</v>
      </c>
      <c r="AJ96" s="117">
        <v>78.599999999999994</v>
      </c>
      <c r="AK96" s="117">
        <v>80.25</v>
      </c>
      <c r="AL96" s="117">
        <v>81.900000000000006</v>
      </c>
      <c r="AM96" s="117">
        <v>83.57</v>
      </c>
      <c r="AN96" s="117">
        <v>85.24</v>
      </c>
      <c r="AO96" s="117">
        <v>86.92</v>
      </c>
      <c r="AP96" s="117">
        <v>88.62</v>
      </c>
      <c r="AQ96" s="117">
        <v>90.32</v>
      </c>
      <c r="AR96" s="117">
        <v>92.03</v>
      </c>
      <c r="AS96" s="117">
        <v>93.75</v>
      </c>
      <c r="AT96" s="117">
        <v>95.49</v>
      </c>
      <c r="AU96" s="117">
        <v>97.23</v>
      </c>
      <c r="AV96" s="117">
        <v>98.98</v>
      </c>
      <c r="AW96" s="117">
        <v>100.74</v>
      </c>
      <c r="AX96" s="117">
        <v>102.51</v>
      </c>
      <c r="AY96" s="117">
        <v>104.29</v>
      </c>
      <c r="AZ96" s="117">
        <v>106.09</v>
      </c>
      <c r="BA96" s="118">
        <v>107.89</v>
      </c>
    </row>
    <row r="97" spans="1:53" s="104" customFormat="1">
      <c r="A97" s="114">
        <f>C95</f>
        <v>24</v>
      </c>
      <c r="C97" s="115"/>
      <c r="D97" s="116" t="s">
        <v>119</v>
      </c>
      <c r="E97" s="116">
        <v>46.64</v>
      </c>
      <c r="F97" s="117">
        <v>48.13</v>
      </c>
      <c r="G97" s="117">
        <v>50.11</v>
      </c>
      <c r="H97" s="117">
        <v>51.86</v>
      </c>
      <c r="I97" s="117">
        <v>53.28</v>
      </c>
      <c r="J97" s="117">
        <v>54.74</v>
      </c>
      <c r="K97" s="117">
        <v>56.35</v>
      </c>
      <c r="L97" s="117">
        <v>58.02</v>
      </c>
      <c r="M97" s="117">
        <v>59.78</v>
      </c>
      <c r="N97" s="117">
        <v>61.3</v>
      </c>
      <c r="O97" s="117">
        <v>62.98</v>
      </c>
      <c r="P97" s="117">
        <v>64.739999999999995</v>
      </c>
      <c r="Q97" s="117">
        <v>66.11</v>
      </c>
      <c r="R97" s="117">
        <v>67.790000000000006</v>
      </c>
      <c r="S97" s="117">
        <v>69.7</v>
      </c>
      <c r="T97" s="117">
        <v>70.989999999999995</v>
      </c>
      <c r="U97" s="117">
        <v>72.98</v>
      </c>
      <c r="V97" s="117">
        <v>74.349999999999994</v>
      </c>
      <c r="W97" s="117">
        <v>75.88</v>
      </c>
      <c r="X97" s="117">
        <v>77.78</v>
      </c>
      <c r="Y97" s="117">
        <v>79.459999999999994</v>
      </c>
      <c r="Z97" s="117">
        <v>81.37</v>
      </c>
      <c r="AA97" s="117">
        <v>83.27</v>
      </c>
      <c r="AB97" s="117">
        <v>85.11</v>
      </c>
      <c r="AC97" s="117">
        <v>86.25</v>
      </c>
      <c r="AD97" s="117">
        <v>87.7</v>
      </c>
      <c r="AE97" s="117">
        <v>89.45</v>
      </c>
      <c r="AF97" s="117">
        <v>91.59</v>
      </c>
      <c r="AG97" s="117">
        <v>93.88</v>
      </c>
      <c r="AH97" s="117">
        <v>94.64</v>
      </c>
      <c r="AI97" s="117">
        <v>96.13</v>
      </c>
      <c r="AJ97" s="117">
        <v>98.57</v>
      </c>
      <c r="AK97" s="117">
        <v>100.55</v>
      </c>
      <c r="AL97" s="117">
        <v>101.47</v>
      </c>
      <c r="AM97" s="117">
        <v>103.61</v>
      </c>
      <c r="AN97" s="117">
        <v>105.74</v>
      </c>
      <c r="AO97" s="117">
        <v>106.96</v>
      </c>
      <c r="AP97" s="117">
        <v>108.95</v>
      </c>
      <c r="AQ97" s="117">
        <v>111.08</v>
      </c>
      <c r="AR97" s="117">
        <v>112.15</v>
      </c>
      <c r="AS97" s="117">
        <v>114.74</v>
      </c>
      <c r="AT97" s="117">
        <v>116.42</v>
      </c>
      <c r="AU97" s="117">
        <v>117.95</v>
      </c>
      <c r="AV97" s="117">
        <v>120.08</v>
      </c>
      <c r="AW97" s="117">
        <v>121.76</v>
      </c>
      <c r="AX97" s="117">
        <v>123.44</v>
      </c>
      <c r="AY97" s="117">
        <v>125.12</v>
      </c>
      <c r="AZ97" s="117">
        <v>127.25</v>
      </c>
      <c r="BA97" s="118">
        <v>128.93</v>
      </c>
    </row>
    <row r="98" spans="1:53" s="104" customFormat="1">
      <c r="B98" s="114"/>
      <c r="C98" s="109">
        <v>25</v>
      </c>
      <c r="D98" s="106" t="s">
        <v>117</v>
      </c>
      <c r="E98" s="106">
        <v>21.95</v>
      </c>
      <c r="F98" s="112">
        <v>22.88</v>
      </c>
      <c r="G98" s="112">
        <v>23.82</v>
      </c>
      <c r="H98" s="112">
        <v>25.51</v>
      </c>
      <c r="I98" s="112">
        <v>26.49</v>
      </c>
      <c r="J98" s="112">
        <v>28.27</v>
      </c>
      <c r="K98" s="112">
        <v>29.28</v>
      </c>
      <c r="L98" s="112">
        <v>30.31</v>
      </c>
      <c r="M98" s="112">
        <v>31.33</v>
      </c>
      <c r="N98" s="112">
        <v>33.28</v>
      </c>
      <c r="O98" s="112">
        <v>34.35</v>
      </c>
      <c r="P98" s="112">
        <v>35.42</v>
      </c>
      <c r="Q98" s="112">
        <v>36.5</v>
      </c>
      <c r="R98" s="112">
        <v>37.590000000000003</v>
      </c>
      <c r="S98" s="112">
        <v>39.74</v>
      </c>
      <c r="T98" s="112">
        <v>40.86</v>
      </c>
      <c r="U98" s="112">
        <v>42</v>
      </c>
      <c r="V98" s="112">
        <v>43.14</v>
      </c>
      <c r="W98" s="112">
        <v>45.47</v>
      </c>
      <c r="X98" s="112">
        <v>46.65</v>
      </c>
      <c r="Y98" s="112">
        <v>47.84</v>
      </c>
      <c r="Z98" s="112">
        <v>49.04</v>
      </c>
      <c r="AA98" s="112">
        <v>50.24</v>
      </c>
      <c r="AB98" s="112">
        <v>51.45</v>
      </c>
      <c r="AC98" s="112">
        <v>54.04</v>
      </c>
      <c r="AD98" s="112">
        <v>55.29</v>
      </c>
      <c r="AE98" s="112">
        <v>56.56</v>
      </c>
      <c r="AF98" s="112">
        <v>57.83</v>
      </c>
      <c r="AG98" s="112">
        <v>59.11</v>
      </c>
      <c r="AH98" s="112">
        <v>60.39</v>
      </c>
      <c r="AI98" s="112">
        <v>61.69</v>
      </c>
      <c r="AJ98" s="112">
        <v>64.58</v>
      </c>
      <c r="AK98" s="112">
        <v>65.930000000000007</v>
      </c>
      <c r="AL98" s="112">
        <v>67.28</v>
      </c>
      <c r="AM98" s="112">
        <v>68.63</v>
      </c>
      <c r="AN98" s="112">
        <v>70</v>
      </c>
      <c r="AO98" s="112">
        <v>71.37</v>
      </c>
      <c r="AP98" s="112">
        <v>72.760000000000005</v>
      </c>
      <c r="AQ98" s="112">
        <v>74.150000000000006</v>
      </c>
      <c r="AR98" s="112">
        <v>77.41</v>
      </c>
      <c r="AS98" s="112">
        <v>78.849999999999994</v>
      </c>
      <c r="AT98" s="112">
        <v>80.3</v>
      </c>
      <c r="AU98" s="112">
        <v>81.760000000000005</v>
      </c>
      <c r="AV98" s="112">
        <v>83.23</v>
      </c>
      <c r="AW98" s="112">
        <v>84.71</v>
      </c>
      <c r="AX98" s="112">
        <v>86.19</v>
      </c>
      <c r="AY98" s="112">
        <v>89.8</v>
      </c>
      <c r="AZ98" s="112">
        <v>91.34</v>
      </c>
      <c r="BA98" s="113">
        <v>92.89</v>
      </c>
    </row>
    <row r="99" spans="1:53" s="104" customFormat="1">
      <c r="B99" s="114">
        <f>C98</f>
        <v>25</v>
      </c>
      <c r="C99" s="115"/>
      <c r="D99" s="116" t="s">
        <v>118</v>
      </c>
      <c r="E99" s="116">
        <v>33.549999999999997</v>
      </c>
      <c r="F99" s="117">
        <v>34.979999999999997</v>
      </c>
      <c r="G99" s="117">
        <v>36.409999999999997</v>
      </c>
      <c r="H99" s="117">
        <v>37.86</v>
      </c>
      <c r="I99" s="117">
        <v>39.31</v>
      </c>
      <c r="J99" s="117">
        <v>40.770000000000003</v>
      </c>
      <c r="K99" s="117">
        <v>42.23</v>
      </c>
      <c r="L99" s="117">
        <v>43.71</v>
      </c>
      <c r="M99" s="117">
        <v>45.19</v>
      </c>
      <c r="N99" s="117">
        <v>46.68</v>
      </c>
      <c r="O99" s="117">
        <v>48.18</v>
      </c>
      <c r="P99" s="117">
        <v>49.69</v>
      </c>
      <c r="Q99" s="117">
        <v>51.2</v>
      </c>
      <c r="R99" s="117">
        <v>52.72</v>
      </c>
      <c r="S99" s="117">
        <v>54.25</v>
      </c>
      <c r="T99" s="117">
        <v>55.79</v>
      </c>
      <c r="U99" s="117">
        <v>57.34</v>
      </c>
      <c r="V99" s="117">
        <v>58.9</v>
      </c>
      <c r="W99" s="117">
        <v>60.46</v>
      </c>
      <c r="X99" s="117">
        <v>62.04</v>
      </c>
      <c r="Y99" s="117">
        <v>63.62</v>
      </c>
      <c r="Z99" s="117">
        <v>65.209999999999994</v>
      </c>
      <c r="AA99" s="117">
        <v>66.81</v>
      </c>
      <c r="AB99" s="117">
        <v>68.430000000000007</v>
      </c>
      <c r="AC99" s="117">
        <v>70.040000000000006</v>
      </c>
      <c r="AD99" s="117">
        <v>71.67</v>
      </c>
      <c r="AE99" s="117">
        <v>73.31</v>
      </c>
      <c r="AF99" s="117">
        <v>74.959999999999994</v>
      </c>
      <c r="AG99" s="117">
        <v>76.62</v>
      </c>
      <c r="AH99" s="117">
        <v>78.28</v>
      </c>
      <c r="AI99" s="117">
        <v>79.959999999999994</v>
      </c>
      <c r="AJ99" s="117">
        <v>81.650000000000006</v>
      </c>
      <c r="AK99" s="117">
        <v>83.34</v>
      </c>
      <c r="AL99" s="117">
        <v>85.05</v>
      </c>
      <c r="AM99" s="117">
        <v>86.77</v>
      </c>
      <c r="AN99" s="117">
        <v>88.49</v>
      </c>
      <c r="AO99" s="117">
        <v>90.23</v>
      </c>
      <c r="AP99" s="117">
        <v>91.98</v>
      </c>
      <c r="AQ99" s="117">
        <v>93.73</v>
      </c>
      <c r="AR99" s="117">
        <v>95.5</v>
      </c>
      <c r="AS99" s="117">
        <v>97.28</v>
      </c>
      <c r="AT99" s="117">
        <v>99.07</v>
      </c>
      <c r="AU99" s="117">
        <v>100.87</v>
      </c>
      <c r="AV99" s="117">
        <v>102.68</v>
      </c>
      <c r="AW99" s="117">
        <v>104.51</v>
      </c>
      <c r="AX99" s="117">
        <v>106.34</v>
      </c>
      <c r="AY99" s="117">
        <v>108.19</v>
      </c>
      <c r="AZ99" s="117">
        <v>110.04</v>
      </c>
      <c r="BA99" s="118">
        <v>111.91</v>
      </c>
    </row>
    <row r="100" spans="1:53" s="104" customFormat="1">
      <c r="A100" s="114">
        <f>C98</f>
        <v>25</v>
      </c>
      <c r="C100" s="115"/>
      <c r="D100" s="116" t="s">
        <v>119</v>
      </c>
      <c r="E100" s="116">
        <v>48.93</v>
      </c>
      <c r="F100" s="117">
        <v>51.18</v>
      </c>
      <c r="G100" s="117">
        <v>52.55</v>
      </c>
      <c r="H100" s="117">
        <v>54.04</v>
      </c>
      <c r="I100" s="117">
        <v>55.89</v>
      </c>
      <c r="J100" s="117">
        <v>57.34</v>
      </c>
      <c r="K100" s="117">
        <v>59.02</v>
      </c>
      <c r="L100" s="117">
        <v>60.69</v>
      </c>
      <c r="M100" s="117">
        <v>62.52</v>
      </c>
      <c r="N100" s="117">
        <v>64.2</v>
      </c>
      <c r="O100" s="117">
        <v>65.959999999999994</v>
      </c>
      <c r="P100" s="117">
        <v>67.25</v>
      </c>
      <c r="Q100" s="117">
        <v>69.010000000000005</v>
      </c>
      <c r="R100" s="117">
        <v>70.69</v>
      </c>
      <c r="S100" s="117">
        <v>72.44</v>
      </c>
      <c r="T100" s="117">
        <v>74.040000000000006</v>
      </c>
      <c r="U100" s="117">
        <v>75.88</v>
      </c>
      <c r="V100" s="117">
        <v>77.63</v>
      </c>
      <c r="W100" s="117">
        <v>79.459999999999994</v>
      </c>
      <c r="X100" s="117">
        <v>81.22</v>
      </c>
      <c r="Y100" s="117">
        <v>82.97</v>
      </c>
      <c r="Z100" s="117">
        <v>84.57</v>
      </c>
      <c r="AA100" s="117">
        <v>86.17</v>
      </c>
      <c r="AB100" s="117">
        <v>87.39</v>
      </c>
      <c r="AC100" s="117">
        <v>89.45</v>
      </c>
      <c r="AD100" s="117">
        <v>91.59</v>
      </c>
      <c r="AE100" s="117">
        <v>93.88</v>
      </c>
      <c r="AF100" s="117">
        <v>94.64</v>
      </c>
      <c r="AG100" s="117">
        <v>96.13</v>
      </c>
      <c r="AH100" s="117">
        <v>98.57</v>
      </c>
      <c r="AI100" s="117">
        <v>101.01</v>
      </c>
      <c r="AJ100" s="117">
        <v>101.62</v>
      </c>
      <c r="AK100" s="117">
        <v>103.61</v>
      </c>
      <c r="AL100" s="117">
        <v>106.2</v>
      </c>
      <c r="AM100" s="117">
        <v>107.27</v>
      </c>
      <c r="AN100" s="117">
        <v>109.1</v>
      </c>
      <c r="AO100" s="117">
        <v>111.39</v>
      </c>
      <c r="AP100" s="117">
        <v>112.76</v>
      </c>
      <c r="AQ100" s="117">
        <v>114.9</v>
      </c>
      <c r="AR100" s="117">
        <v>116.42</v>
      </c>
      <c r="AS100" s="117">
        <v>118.25</v>
      </c>
      <c r="AT100" s="117">
        <v>120.39</v>
      </c>
      <c r="AU100" s="117">
        <v>121.91</v>
      </c>
      <c r="AV100" s="117">
        <v>124.2</v>
      </c>
      <c r="AW100" s="117">
        <v>126.03</v>
      </c>
      <c r="AX100" s="117">
        <v>128.02000000000001</v>
      </c>
      <c r="AY100" s="117">
        <v>130.15</v>
      </c>
      <c r="AZ100" s="117">
        <v>132.13999999999999</v>
      </c>
      <c r="BA100" s="118">
        <v>133.66</v>
      </c>
    </row>
    <row r="101" spans="1:53" s="104" customFormat="1">
      <c r="C101" s="109">
        <v>26</v>
      </c>
      <c r="D101" s="106" t="s">
        <v>117</v>
      </c>
      <c r="E101" s="106">
        <v>23.2</v>
      </c>
      <c r="F101" s="112">
        <v>24.88</v>
      </c>
      <c r="G101" s="112">
        <v>25.87</v>
      </c>
      <c r="H101" s="112">
        <v>26.86</v>
      </c>
      <c r="I101" s="112">
        <v>27.86</v>
      </c>
      <c r="J101" s="112">
        <v>29.7</v>
      </c>
      <c r="K101" s="112">
        <v>30.74</v>
      </c>
      <c r="L101" s="112">
        <v>31.79</v>
      </c>
      <c r="M101" s="112">
        <v>32.840000000000003</v>
      </c>
      <c r="N101" s="112">
        <v>34.86</v>
      </c>
      <c r="O101" s="112">
        <v>35.950000000000003</v>
      </c>
      <c r="P101" s="112">
        <v>37.049999999999997</v>
      </c>
      <c r="Q101" s="112">
        <v>38.159999999999997</v>
      </c>
      <c r="R101" s="112">
        <v>40.35</v>
      </c>
      <c r="S101" s="112">
        <v>41.5</v>
      </c>
      <c r="T101" s="112">
        <v>42.66</v>
      </c>
      <c r="U101" s="112">
        <v>43.82</v>
      </c>
      <c r="V101" s="112">
        <v>44.99</v>
      </c>
      <c r="W101" s="112">
        <v>46.17</v>
      </c>
      <c r="X101" s="112">
        <v>48.62</v>
      </c>
      <c r="Y101" s="112">
        <v>49.84</v>
      </c>
      <c r="Z101" s="112">
        <v>51.07</v>
      </c>
      <c r="AA101" s="112">
        <v>52.31</v>
      </c>
      <c r="AB101" s="112">
        <v>54.95</v>
      </c>
      <c r="AC101" s="112">
        <v>54.81</v>
      </c>
      <c r="AD101" s="112">
        <v>57.53</v>
      </c>
      <c r="AE101" s="112">
        <v>58.83</v>
      </c>
      <c r="AF101" s="112">
        <v>60.14</v>
      </c>
      <c r="AG101" s="112">
        <v>61.46</v>
      </c>
      <c r="AH101" s="112">
        <v>62.78</v>
      </c>
      <c r="AI101" s="112">
        <v>64.12</v>
      </c>
      <c r="AJ101" s="112">
        <v>67.12</v>
      </c>
      <c r="AK101" s="112">
        <v>68.5</v>
      </c>
      <c r="AL101" s="112">
        <v>69.900000000000006</v>
      </c>
      <c r="AM101" s="112">
        <v>71.3</v>
      </c>
      <c r="AN101" s="112">
        <v>72.709999999999994</v>
      </c>
      <c r="AO101" s="112">
        <v>74.13</v>
      </c>
      <c r="AP101" s="112">
        <v>75.56</v>
      </c>
      <c r="AQ101" s="112">
        <v>78.900000000000006</v>
      </c>
      <c r="AR101" s="112">
        <v>80.38</v>
      </c>
      <c r="AS101" s="112">
        <v>81.87</v>
      </c>
      <c r="AT101" s="112">
        <v>83.38</v>
      </c>
      <c r="AU101" s="112">
        <v>84.89</v>
      </c>
      <c r="AV101" s="112">
        <v>86.41</v>
      </c>
      <c r="AW101" s="112">
        <v>90.06</v>
      </c>
      <c r="AX101" s="112">
        <v>89.48</v>
      </c>
      <c r="AY101" s="112">
        <v>93.23</v>
      </c>
      <c r="AZ101" s="112">
        <v>94.83</v>
      </c>
      <c r="BA101" s="113">
        <v>96.44</v>
      </c>
    </row>
    <row r="102" spans="1:53" s="104" customFormat="1">
      <c r="B102" s="114">
        <f>C101</f>
        <v>26</v>
      </c>
      <c r="C102" s="115"/>
      <c r="D102" s="116" t="s">
        <v>118</v>
      </c>
      <c r="E102" s="116">
        <v>35.46</v>
      </c>
      <c r="F102" s="117">
        <v>36.92</v>
      </c>
      <c r="G102" s="117">
        <v>38.39</v>
      </c>
      <c r="H102" s="117">
        <v>39.86</v>
      </c>
      <c r="I102" s="117">
        <v>41.35</v>
      </c>
      <c r="J102" s="117">
        <v>42.84</v>
      </c>
      <c r="K102" s="117">
        <v>44.34</v>
      </c>
      <c r="L102" s="117">
        <v>45.85</v>
      </c>
      <c r="M102" s="117">
        <v>47.37</v>
      </c>
      <c r="N102" s="117">
        <v>48.9</v>
      </c>
      <c r="O102" s="117">
        <v>50.43</v>
      </c>
      <c r="P102" s="117">
        <v>51.98</v>
      </c>
      <c r="Q102" s="117">
        <v>53.53</v>
      </c>
      <c r="R102" s="117">
        <v>55.09</v>
      </c>
      <c r="S102" s="117">
        <v>56.66</v>
      </c>
      <c r="T102" s="117">
        <v>58.24</v>
      </c>
      <c r="U102" s="117">
        <v>59.83</v>
      </c>
      <c r="V102" s="117">
        <v>61.43</v>
      </c>
      <c r="W102" s="117">
        <v>63.04</v>
      </c>
      <c r="X102" s="117">
        <v>64.66</v>
      </c>
      <c r="Y102" s="117">
        <v>66.28</v>
      </c>
      <c r="Z102" s="117">
        <v>67.92</v>
      </c>
      <c r="AA102" s="117">
        <v>69.569999999999993</v>
      </c>
      <c r="AB102" s="117">
        <v>71.22</v>
      </c>
      <c r="AC102" s="117">
        <v>72.89</v>
      </c>
      <c r="AD102" s="117">
        <v>74.569999999999993</v>
      </c>
      <c r="AE102" s="117">
        <v>76.260000000000005</v>
      </c>
      <c r="AF102" s="117">
        <v>77.95</v>
      </c>
      <c r="AG102" s="117">
        <v>79.66</v>
      </c>
      <c r="AH102" s="117">
        <v>81.38</v>
      </c>
      <c r="AI102" s="117">
        <v>83.11</v>
      </c>
      <c r="AJ102" s="117">
        <v>84.85</v>
      </c>
      <c r="AK102" s="117">
        <v>86.6</v>
      </c>
      <c r="AL102" s="117">
        <v>88.36</v>
      </c>
      <c r="AM102" s="117">
        <v>90.14</v>
      </c>
      <c r="AN102" s="117">
        <v>91.92</v>
      </c>
      <c r="AO102" s="117">
        <v>93.71</v>
      </c>
      <c r="AP102" s="117">
        <v>95.52</v>
      </c>
      <c r="AQ102" s="117">
        <v>97.34</v>
      </c>
      <c r="AR102" s="117">
        <v>99.17</v>
      </c>
      <c r="AS102" s="117">
        <v>101.01</v>
      </c>
      <c r="AT102" s="117">
        <v>102.86</v>
      </c>
      <c r="AU102" s="117">
        <v>104.73</v>
      </c>
      <c r="AV102" s="117">
        <v>106.61</v>
      </c>
      <c r="AW102" s="117">
        <v>108.5</v>
      </c>
      <c r="AX102" s="117">
        <v>110.4</v>
      </c>
      <c r="AY102" s="117">
        <v>112.31</v>
      </c>
      <c r="AZ102" s="117">
        <v>114.24</v>
      </c>
      <c r="BA102" s="118">
        <v>116.18</v>
      </c>
    </row>
    <row r="103" spans="1:53" s="104" customFormat="1">
      <c r="A103" s="114">
        <f>C101</f>
        <v>26</v>
      </c>
      <c r="C103" s="115"/>
      <c r="D103" s="116" t="s">
        <v>119</v>
      </c>
      <c r="E103" s="116">
        <v>51.98</v>
      </c>
      <c r="F103" s="117">
        <v>53.66</v>
      </c>
      <c r="G103" s="117">
        <v>55.35</v>
      </c>
      <c r="H103" s="117">
        <v>56.5</v>
      </c>
      <c r="I103" s="117">
        <v>58.56</v>
      </c>
      <c r="J103" s="117">
        <v>60.08</v>
      </c>
      <c r="K103" s="117">
        <v>61.84</v>
      </c>
      <c r="L103" s="117">
        <v>63.52</v>
      </c>
      <c r="M103" s="117">
        <v>65.42</v>
      </c>
      <c r="N103" s="117">
        <v>66.569999999999993</v>
      </c>
      <c r="O103" s="117">
        <v>68.48</v>
      </c>
      <c r="P103" s="117">
        <v>70.38</v>
      </c>
      <c r="Q103" s="117">
        <v>72.209999999999994</v>
      </c>
      <c r="R103" s="117">
        <v>73.66</v>
      </c>
      <c r="S103" s="117">
        <v>75.650000000000006</v>
      </c>
      <c r="T103" s="117">
        <v>77.55</v>
      </c>
      <c r="U103" s="117">
        <v>79.23</v>
      </c>
      <c r="V103" s="117">
        <v>80.760000000000005</v>
      </c>
      <c r="W103" s="117">
        <v>82.66</v>
      </c>
      <c r="X103" s="117">
        <v>84.19</v>
      </c>
      <c r="Y103" s="117">
        <v>85.41</v>
      </c>
      <c r="Z103" s="117">
        <v>87.32</v>
      </c>
      <c r="AA103" s="117">
        <v>89.45</v>
      </c>
      <c r="AB103" s="117">
        <v>91.59</v>
      </c>
      <c r="AC103" s="117">
        <v>93.88</v>
      </c>
      <c r="AD103" s="117">
        <v>94.64</v>
      </c>
      <c r="AE103" s="117">
        <v>96.17</v>
      </c>
      <c r="AF103" s="117">
        <v>98.57</v>
      </c>
      <c r="AG103" s="117">
        <v>101.01</v>
      </c>
      <c r="AH103" s="117">
        <v>102.23</v>
      </c>
      <c r="AI103" s="117">
        <v>103.61</v>
      </c>
      <c r="AJ103" s="117">
        <v>106.2</v>
      </c>
      <c r="AK103" s="117">
        <v>108.03</v>
      </c>
      <c r="AL103" s="117">
        <v>109.4</v>
      </c>
      <c r="AM103" s="117">
        <v>111.84</v>
      </c>
      <c r="AN103" s="117">
        <v>113.52</v>
      </c>
      <c r="AO103" s="117">
        <v>115.05</v>
      </c>
      <c r="AP103" s="117">
        <v>117.49</v>
      </c>
      <c r="AQ103" s="117">
        <v>119.17</v>
      </c>
      <c r="AR103" s="117">
        <v>121.15</v>
      </c>
      <c r="AS103" s="117">
        <v>123.13</v>
      </c>
      <c r="AT103" s="117">
        <v>124.97</v>
      </c>
      <c r="AU103" s="117">
        <v>127.1</v>
      </c>
      <c r="AV103" s="117">
        <v>128.93</v>
      </c>
      <c r="AW103" s="117">
        <v>130.61000000000001</v>
      </c>
      <c r="AX103" s="117">
        <v>132.44</v>
      </c>
      <c r="AY103" s="117">
        <v>135.04</v>
      </c>
      <c r="AZ103" s="117">
        <v>137.02000000000001</v>
      </c>
      <c r="BA103" s="118">
        <v>138.69999999999999</v>
      </c>
    </row>
    <row r="104" spans="1:53" s="104" customFormat="1">
      <c r="B104" s="114"/>
      <c r="C104" s="109">
        <v>27</v>
      </c>
      <c r="D104" s="106" t="s">
        <v>117</v>
      </c>
      <c r="E104" s="106">
        <v>24.5</v>
      </c>
      <c r="F104" s="112">
        <v>26.24</v>
      </c>
      <c r="G104" s="112">
        <v>27.25</v>
      </c>
      <c r="H104" s="112">
        <v>28.27</v>
      </c>
      <c r="I104" s="112">
        <v>29.29</v>
      </c>
      <c r="J104" s="112">
        <v>31.2</v>
      </c>
      <c r="K104" s="112">
        <v>32.270000000000003</v>
      </c>
      <c r="L104" s="112">
        <v>33.340000000000003</v>
      </c>
      <c r="M104" s="112">
        <v>35.39</v>
      </c>
      <c r="N104" s="112">
        <v>36.5</v>
      </c>
      <c r="O104" s="112">
        <v>37.630000000000003</v>
      </c>
      <c r="P104" s="112">
        <v>38.76</v>
      </c>
      <c r="Q104" s="112">
        <v>40.99</v>
      </c>
      <c r="R104" s="112">
        <v>42.16</v>
      </c>
      <c r="S104" s="112">
        <v>43.34</v>
      </c>
      <c r="T104" s="112">
        <v>44.53</v>
      </c>
      <c r="U104" s="112">
        <v>45.73</v>
      </c>
      <c r="V104" s="112">
        <v>46.93</v>
      </c>
      <c r="W104" s="112">
        <v>49.43</v>
      </c>
      <c r="X104" s="112">
        <v>50.68</v>
      </c>
      <c r="Y104" s="112">
        <v>51.94</v>
      </c>
      <c r="Z104" s="112">
        <v>53.21</v>
      </c>
      <c r="AA104" s="112">
        <v>55.9</v>
      </c>
      <c r="AB104" s="112">
        <v>55.77</v>
      </c>
      <c r="AC104" s="112">
        <v>58.54</v>
      </c>
      <c r="AD104" s="112">
        <v>59.87</v>
      </c>
      <c r="AE104" s="112">
        <v>61.22</v>
      </c>
      <c r="AF104" s="112">
        <v>62.57</v>
      </c>
      <c r="AG104" s="112">
        <v>63.93</v>
      </c>
      <c r="AH104" s="112">
        <v>65.3</v>
      </c>
      <c r="AI104" s="112">
        <v>68.37</v>
      </c>
      <c r="AJ104" s="112">
        <v>69.790000000000006</v>
      </c>
      <c r="AK104" s="112">
        <v>71.22</v>
      </c>
      <c r="AL104" s="112">
        <v>72.66</v>
      </c>
      <c r="AM104" s="112">
        <v>74.11</v>
      </c>
      <c r="AN104" s="112">
        <v>75.569999999999993</v>
      </c>
      <c r="AO104" s="112">
        <v>77.05</v>
      </c>
      <c r="AP104" s="112">
        <v>80.459999999999994</v>
      </c>
      <c r="AQ104" s="112">
        <v>81.99</v>
      </c>
      <c r="AR104" s="112">
        <v>83.53</v>
      </c>
      <c r="AS104" s="112">
        <v>85.08</v>
      </c>
      <c r="AT104" s="112">
        <v>86.64</v>
      </c>
      <c r="AU104" s="112">
        <v>88.21</v>
      </c>
      <c r="AV104" s="112">
        <v>89.79</v>
      </c>
      <c r="AW104" s="112">
        <v>91.38</v>
      </c>
      <c r="AX104" s="112">
        <v>95.22</v>
      </c>
      <c r="AY104" s="112">
        <v>94.59</v>
      </c>
      <c r="AZ104" s="112">
        <v>98.54</v>
      </c>
      <c r="BA104" s="113">
        <v>100.21</v>
      </c>
    </row>
    <row r="105" spans="1:53" s="104" customFormat="1">
      <c r="B105" s="114">
        <f>C104</f>
        <v>27</v>
      </c>
      <c r="C105" s="115"/>
      <c r="D105" s="116" t="s">
        <v>118</v>
      </c>
      <c r="E105" s="116">
        <v>37.44</v>
      </c>
      <c r="F105" s="117">
        <v>38.93</v>
      </c>
      <c r="G105" s="117">
        <v>40.44</v>
      </c>
      <c r="H105" s="117">
        <v>41.95</v>
      </c>
      <c r="I105" s="117">
        <v>43.47</v>
      </c>
      <c r="J105" s="117">
        <v>45</v>
      </c>
      <c r="K105" s="117">
        <v>46.54</v>
      </c>
      <c r="L105" s="117">
        <v>48.08</v>
      </c>
      <c r="M105" s="117">
        <v>49.64</v>
      </c>
      <c r="N105" s="117">
        <v>51.21</v>
      </c>
      <c r="O105" s="117">
        <v>52.78</v>
      </c>
      <c r="P105" s="117">
        <v>54.36</v>
      </c>
      <c r="Q105" s="117">
        <v>55.96</v>
      </c>
      <c r="R105" s="117">
        <v>57.56</v>
      </c>
      <c r="S105" s="117">
        <v>59.18</v>
      </c>
      <c r="T105" s="117">
        <v>60.8</v>
      </c>
      <c r="U105" s="117">
        <v>62.43</v>
      </c>
      <c r="V105" s="117">
        <v>64.08</v>
      </c>
      <c r="W105" s="117">
        <v>65.73</v>
      </c>
      <c r="X105" s="117">
        <v>67.400000000000006</v>
      </c>
      <c r="Y105" s="117">
        <v>69.069999999999993</v>
      </c>
      <c r="Z105" s="117">
        <v>70.760000000000005</v>
      </c>
      <c r="AA105" s="117">
        <v>72.45</v>
      </c>
      <c r="AB105" s="117">
        <v>74.16</v>
      </c>
      <c r="AC105" s="117">
        <v>75.88</v>
      </c>
      <c r="AD105" s="117">
        <v>77.61</v>
      </c>
      <c r="AE105" s="117">
        <v>79.349999999999994</v>
      </c>
      <c r="AF105" s="117">
        <v>81.099999999999994</v>
      </c>
      <c r="AG105" s="117">
        <v>82.87</v>
      </c>
      <c r="AH105" s="117">
        <v>84.64</v>
      </c>
      <c r="AI105" s="117">
        <v>86.43</v>
      </c>
      <c r="AJ105" s="117">
        <v>88.23</v>
      </c>
      <c r="AK105" s="117">
        <v>90.04</v>
      </c>
      <c r="AL105" s="117">
        <v>91.86</v>
      </c>
      <c r="AM105" s="117">
        <v>93.69</v>
      </c>
      <c r="AN105" s="117">
        <v>95.54</v>
      </c>
      <c r="AO105" s="117">
        <v>97.4</v>
      </c>
      <c r="AP105" s="117">
        <v>99.27</v>
      </c>
      <c r="AQ105" s="117">
        <v>101.16</v>
      </c>
      <c r="AR105" s="117">
        <v>103.05</v>
      </c>
      <c r="AS105" s="117">
        <v>104.96</v>
      </c>
      <c r="AT105" s="117">
        <v>106.89</v>
      </c>
      <c r="AU105" s="117">
        <v>108.82</v>
      </c>
      <c r="AV105" s="117">
        <v>110.77</v>
      </c>
      <c r="AW105" s="117">
        <v>112.74</v>
      </c>
      <c r="AX105" s="117">
        <v>114.71</v>
      </c>
      <c r="AY105" s="117">
        <v>116.7</v>
      </c>
      <c r="AZ105" s="117">
        <v>118.71</v>
      </c>
      <c r="BA105" s="118">
        <v>120.72</v>
      </c>
    </row>
    <row r="106" spans="1:53" s="104" customFormat="1">
      <c r="A106" s="114">
        <f>C104</f>
        <v>27</v>
      </c>
      <c r="C106" s="115"/>
      <c r="D106" s="116" t="s">
        <v>119</v>
      </c>
      <c r="E106" s="116">
        <v>54.5</v>
      </c>
      <c r="F106" s="117">
        <v>55.89</v>
      </c>
      <c r="G106" s="117">
        <v>57.41</v>
      </c>
      <c r="H106" s="117">
        <v>59.7</v>
      </c>
      <c r="I106" s="117">
        <v>60.77</v>
      </c>
      <c r="J106" s="117">
        <v>62.98</v>
      </c>
      <c r="K106" s="117">
        <v>64.739999999999995</v>
      </c>
      <c r="L106" s="117">
        <v>66.11</v>
      </c>
      <c r="M106" s="117">
        <v>67.790000000000006</v>
      </c>
      <c r="N106" s="117">
        <v>69.7</v>
      </c>
      <c r="O106" s="117">
        <v>71.680000000000007</v>
      </c>
      <c r="P106" s="117">
        <v>73.430000000000007</v>
      </c>
      <c r="Q106" s="117">
        <v>75.040000000000006</v>
      </c>
      <c r="R106" s="117">
        <v>77.17</v>
      </c>
      <c r="S106" s="117">
        <v>78.55</v>
      </c>
      <c r="T106" s="117">
        <v>80.599999999999994</v>
      </c>
      <c r="U106" s="117">
        <v>82.28</v>
      </c>
      <c r="V106" s="117">
        <v>83.73</v>
      </c>
      <c r="W106" s="117">
        <v>85.33</v>
      </c>
      <c r="X106" s="117">
        <v>87.32</v>
      </c>
      <c r="Y106" s="117">
        <v>89.45</v>
      </c>
      <c r="Z106" s="117">
        <v>91.59</v>
      </c>
      <c r="AA106" s="117">
        <v>93.88</v>
      </c>
      <c r="AB106" s="117">
        <v>94.64</v>
      </c>
      <c r="AC106" s="117">
        <v>96.17</v>
      </c>
      <c r="AD106" s="117">
        <v>98.57</v>
      </c>
      <c r="AE106" s="117">
        <v>101.01</v>
      </c>
      <c r="AF106" s="117">
        <v>102.54</v>
      </c>
      <c r="AG106" s="117">
        <v>103.76</v>
      </c>
      <c r="AH106" s="117">
        <v>106.2</v>
      </c>
      <c r="AI106" s="117">
        <v>108.33</v>
      </c>
      <c r="AJ106" s="117">
        <v>109.56</v>
      </c>
      <c r="AK106" s="117">
        <v>111.84</v>
      </c>
      <c r="AL106" s="117">
        <v>113.83</v>
      </c>
      <c r="AM106" s="117">
        <v>115.35</v>
      </c>
      <c r="AN106" s="117">
        <v>117.95</v>
      </c>
      <c r="AO106" s="117">
        <v>119.78</v>
      </c>
      <c r="AP106" s="117">
        <v>121.76</v>
      </c>
      <c r="AQ106" s="117">
        <v>123.74</v>
      </c>
      <c r="AR106" s="117">
        <v>125.88</v>
      </c>
      <c r="AS106" s="117">
        <v>127.56</v>
      </c>
      <c r="AT106" s="117">
        <v>129.38999999999999</v>
      </c>
      <c r="AU106" s="117">
        <v>131.97999999999999</v>
      </c>
      <c r="AV106" s="117">
        <v>133.66</v>
      </c>
      <c r="AW106" s="117">
        <v>135.34</v>
      </c>
      <c r="AX106" s="117">
        <v>137.78</v>
      </c>
      <c r="AY106" s="117">
        <v>140.07</v>
      </c>
      <c r="AZ106" s="117">
        <v>142.05000000000001</v>
      </c>
      <c r="BA106" s="118">
        <v>144.19</v>
      </c>
    </row>
    <row r="107" spans="1:53" s="104" customFormat="1">
      <c r="C107" s="109">
        <v>28</v>
      </c>
      <c r="D107" s="106" t="s">
        <v>117</v>
      </c>
      <c r="E107" s="106">
        <v>25.85</v>
      </c>
      <c r="F107" s="112">
        <v>27.65</v>
      </c>
      <c r="G107" s="112">
        <v>28.69</v>
      </c>
      <c r="H107" s="112">
        <v>30.59</v>
      </c>
      <c r="I107" s="112">
        <v>30.78</v>
      </c>
      <c r="J107" s="112">
        <v>32.76</v>
      </c>
      <c r="K107" s="112">
        <v>33.85</v>
      </c>
      <c r="L107" s="112">
        <v>34.950000000000003</v>
      </c>
      <c r="M107" s="112">
        <v>37.08</v>
      </c>
      <c r="N107" s="112">
        <v>38.22</v>
      </c>
      <c r="O107" s="112">
        <v>39.380000000000003</v>
      </c>
      <c r="P107" s="112">
        <v>41.65</v>
      </c>
      <c r="Q107" s="112">
        <v>41.7</v>
      </c>
      <c r="R107" s="112">
        <v>44.05</v>
      </c>
      <c r="S107" s="112">
        <v>45.27</v>
      </c>
      <c r="T107" s="112">
        <v>46.49</v>
      </c>
      <c r="U107" s="112">
        <v>47.73</v>
      </c>
      <c r="V107" s="112">
        <v>50.27</v>
      </c>
      <c r="W107" s="112">
        <v>51.55</v>
      </c>
      <c r="X107" s="112">
        <v>52.84</v>
      </c>
      <c r="Y107" s="112">
        <v>54.14</v>
      </c>
      <c r="Z107" s="112">
        <v>55.45</v>
      </c>
      <c r="AA107" s="112">
        <v>56.77</v>
      </c>
      <c r="AB107" s="112">
        <v>59.6</v>
      </c>
      <c r="AC107" s="112">
        <v>60.97</v>
      </c>
      <c r="AD107" s="112">
        <v>62.35</v>
      </c>
      <c r="AE107" s="112">
        <v>63.73</v>
      </c>
      <c r="AF107" s="112">
        <v>65.13</v>
      </c>
      <c r="AG107" s="112">
        <v>66.540000000000006</v>
      </c>
      <c r="AH107" s="112">
        <v>67.959999999999994</v>
      </c>
      <c r="AI107" s="112">
        <v>71.14</v>
      </c>
      <c r="AJ107" s="112">
        <v>72.61</v>
      </c>
      <c r="AK107" s="112">
        <v>74.099999999999994</v>
      </c>
      <c r="AL107" s="112">
        <v>75.59</v>
      </c>
      <c r="AM107" s="112">
        <v>77.099999999999994</v>
      </c>
      <c r="AN107" s="112">
        <v>78.61</v>
      </c>
      <c r="AO107" s="112">
        <v>80.14</v>
      </c>
      <c r="AP107" s="112">
        <v>83.69</v>
      </c>
      <c r="AQ107" s="112">
        <v>85.28</v>
      </c>
      <c r="AR107" s="112">
        <v>86.88</v>
      </c>
      <c r="AS107" s="112">
        <v>88.49</v>
      </c>
      <c r="AT107" s="112">
        <v>90.11</v>
      </c>
      <c r="AU107" s="112">
        <v>91.74</v>
      </c>
      <c r="AV107" s="112">
        <v>95.63</v>
      </c>
      <c r="AW107" s="112">
        <v>95.04</v>
      </c>
      <c r="AX107" s="112">
        <v>99.04</v>
      </c>
      <c r="AY107" s="112">
        <v>98.39</v>
      </c>
      <c r="AZ107" s="112">
        <v>102.5</v>
      </c>
      <c r="BA107" s="113">
        <v>104.24</v>
      </c>
    </row>
    <row r="108" spans="1:53" s="104" customFormat="1">
      <c r="B108" s="114">
        <f>C107</f>
        <v>28</v>
      </c>
      <c r="C108" s="115"/>
      <c r="D108" s="116" t="s">
        <v>118</v>
      </c>
      <c r="E108" s="116">
        <v>39.5</v>
      </c>
      <c r="F108" s="117">
        <v>41.03</v>
      </c>
      <c r="G108" s="117">
        <v>42.57</v>
      </c>
      <c r="H108" s="117">
        <v>44.12</v>
      </c>
      <c r="I108" s="117">
        <v>45.68</v>
      </c>
      <c r="J108" s="117">
        <v>47.25</v>
      </c>
      <c r="K108" s="117">
        <v>48.82</v>
      </c>
      <c r="L108" s="117">
        <v>50.41</v>
      </c>
      <c r="M108" s="117">
        <v>52.01</v>
      </c>
      <c r="N108" s="117">
        <v>53.62</v>
      </c>
      <c r="O108" s="117">
        <v>55.23</v>
      </c>
      <c r="P108" s="117">
        <v>56.86</v>
      </c>
      <c r="Q108" s="117">
        <v>58.5</v>
      </c>
      <c r="R108" s="117">
        <v>60.15</v>
      </c>
      <c r="S108" s="117">
        <v>61.81</v>
      </c>
      <c r="T108" s="117">
        <v>63.48</v>
      </c>
      <c r="U108" s="117">
        <v>65.16</v>
      </c>
      <c r="V108" s="117">
        <v>66.849999999999994</v>
      </c>
      <c r="W108" s="117">
        <v>68.56</v>
      </c>
      <c r="X108" s="117">
        <v>70.27</v>
      </c>
      <c r="Y108" s="117">
        <v>72</v>
      </c>
      <c r="Z108" s="117">
        <v>73.739999999999995</v>
      </c>
      <c r="AA108" s="117">
        <v>75.489999999999995</v>
      </c>
      <c r="AB108" s="117">
        <v>77.25</v>
      </c>
      <c r="AC108" s="117">
        <v>79.03</v>
      </c>
      <c r="AD108" s="117">
        <v>80.81</v>
      </c>
      <c r="AE108" s="117">
        <v>82.61</v>
      </c>
      <c r="AF108" s="117">
        <v>84.42</v>
      </c>
      <c r="AG108" s="117">
        <v>86.25</v>
      </c>
      <c r="AH108" s="117">
        <v>88.08</v>
      </c>
      <c r="AI108" s="117">
        <v>89.93</v>
      </c>
      <c r="AJ108" s="117">
        <v>91.8</v>
      </c>
      <c r="AK108" s="117">
        <v>93.67</v>
      </c>
      <c r="AL108" s="117">
        <v>95.56</v>
      </c>
      <c r="AM108" s="117">
        <v>97.46</v>
      </c>
      <c r="AN108" s="117">
        <v>99.38</v>
      </c>
      <c r="AO108" s="117">
        <v>101.31</v>
      </c>
      <c r="AP108" s="117">
        <v>103.25</v>
      </c>
      <c r="AQ108" s="117">
        <v>105.21</v>
      </c>
      <c r="AR108" s="117">
        <v>107.18</v>
      </c>
      <c r="AS108" s="117">
        <v>109.17</v>
      </c>
      <c r="AT108" s="117">
        <v>111.17</v>
      </c>
      <c r="AU108" s="117">
        <v>113.18</v>
      </c>
      <c r="AV108" s="117">
        <v>115.21</v>
      </c>
      <c r="AW108" s="117">
        <v>117.26</v>
      </c>
      <c r="AX108" s="117">
        <v>119.31</v>
      </c>
      <c r="AY108" s="117">
        <v>121.39</v>
      </c>
      <c r="AZ108" s="117">
        <v>123.48</v>
      </c>
      <c r="BA108" s="118">
        <v>125.58</v>
      </c>
    </row>
    <row r="109" spans="1:53" s="104" customFormat="1">
      <c r="A109" s="114">
        <f>C107</f>
        <v>28</v>
      </c>
      <c r="C109" s="115"/>
      <c r="D109" s="116" t="s">
        <v>119</v>
      </c>
      <c r="E109" s="116">
        <v>57.03</v>
      </c>
      <c r="F109" s="117">
        <v>58.79</v>
      </c>
      <c r="G109" s="117">
        <v>60.69</v>
      </c>
      <c r="H109" s="117">
        <v>62.52</v>
      </c>
      <c r="I109" s="117">
        <v>63.82</v>
      </c>
      <c r="J109" s="117">
        <v>65.88</v>
      </c>
      <c r="K109" s="117">
        <v>67.48</v>
      </c>
      <c r="L109" s="117">
        <v>69.09</v>
      </c>
      <c r="M109" s="117">
        <v>70.989999999999995</v>
      </c>
      <c r="N109" s="117">
        <v>72.98</v>
      </c>
      <c r="O109" s="117">
        <v>74.349999999999994</v>
      </c>
      <c r="P109" s="117">
        <v>76.41</v>
      </c>
      <c r="Q109" s="117">
        <v>77.86</v>
      </c>
      <c r="R109" s="117">
        <v>79.989999999999995</v>
      </c>
      <c r="S109" s="117">
        <v>81.52</v>
      </c>
      <c r="T109" s="117">
        <v>83.35</v>
      </c>
      <c r="U109" s="117">
        <v>85.26</v>
      </c>
      <c r="V109" s="117">
        <v>87.32</v>
      </c>
      <c r="W109" s="117">
        <v>89.45</v>
      </c>
      <c r="X109" s="117">
        <v>91.59</v>
      </c>
      <c r="Y109" s="117">
        <v>93.88</v>
      </c>
      <c r="Z109" s="117">
        <v>94.64</v>
      </c>
      <c r="AA109" s="117">
        <v>96.17</v>
      </c>
      <c r="AB109" s="117">
        <v>98.57</v>
      </c>
      <c r="AC109" s="117">
        <v>101.01</v>
      </c>
      <c r="AD109" s="117">
        <v>102.84</v>
      </c>
      <c r="AE109" s="117">
        <v>103.91</v>
      </c>
      <c r="AF109" s="117">
        <v>106.2</v>
      </c>
      <c r="AG109" s="117">
        <v>108.79</v>
      </c>
      <c r="AH109" s="117">
        <v>110.32</v>
      </c>
      <c r="AI109" s="117">
        <v>112.15</v>
      </c>
      <c r="AJ109" s="117">
        <v>114.74</v>
      </c>
      <c r="AK109" s="117">
        <v>116.42</v>
      </c>
      <c r="AL109" s="117">
        <v>118.25</v>
      </c>
      <c r="AM109" s="117">
        <v>120.39</v>
      </c>
      <c r="AN109" s="117">
        <v>121.91</v>
      </c>
      <c r="AO109" s="117">
        <v>124.2</v>
      </c>
      <c r="AP109" s="117">
        <v>126.03</v>
      </c>
      <c r="AQ109" s="117">
        <v>128.47</v>
      </c>
      <c r="AR109" s="117">
        <v>130.61000000000001</v>
      </c>
      <c r="AS109" s="117">
        <v>132.44</v>
      </c>
      <c r="AT109" s="117">
        <v>135.04</v>
      </c>
      <c r="AU109" s="117">
        <v>137.02000000000001</v>
      </c>
      <c r="AV109" s="117">
        <v>138.69999999999999</v>
      </c>
      <c r="AW109" s="117">
        <v>140.68</v>
      </c>
      <c r="AX109" s="117">
        <v>142.97</v>
      </c>
      <c r="AY109" s="117">
        <v>145.41</v>
      </c>
      <c r="AZ109" s="117">
        <v>147.85</v>
      </c>
      <c r="BA109" s="118">
        <v>149.83000000000001</v>
      </c>
    </row>
    <row r="110" spans="1:53" s="104" customFormat="1">
      <c r="B110" s="114"/>
      <c r="C110" s="109">
        <v>29</v>
      </c>
      <c r="D110" s="106" t="s">
        <v>117</v>
      </c>
      <c r="E110" s="106">
        <v>28.06</v>
      </c>
      <c r="F110" s="112">
        <v>29.12</v>
      </c>
      <c r="G110" s="112">
        <v>30.18</v>
      </c>
      <c r="H110" s="112">
        <v>31.25</v>
      </c>
      <c r="I110" s="112">
        <v>33.270000000000003</v>
      </c>
      <c r="J110" s="112">
        <v>34.380000000000003</v>
      </c>
      <c r="K110" s="112">
        <v>35.51</v>
      </c>
      <c r="L110" s="112">
        <v>36.64</v>
      </c>
      <c r="M110" s="112">
        <v>38.840000000000003</v>
      </c>
      <c r="N110" s="112">
        <v>40.020000000000003</v>
      </c>
      <c r="O110" s="112">
        <v>41.21</v>
      </c>
      <c r="P110" s="112">
        <v>42.4</v>
      </c>
      <c r="Q110" s="112">
        <v>44.8</v>
      </c>
      <c r="R110" s="112">
        <v>46.04</v>
      </c>
      <c r="S110" s="112">
        <v>47.29</v>
      </c>
      <c r="T110" s="112">
        <v>48.55</v>
      </c>
      <c r="U110" s="112">
        <v>51.15</v>
      </c>
      <c r="V110" s="112">
        <v>51.1</v>
      </c>
      <c r="W110" s="112">
        <v>53.79</v>
      </c>
      <c r="X110" s="112">
        <v>55.12</v>
      </c>
      <c r="Y110" s="112">
        <v>56.46</v>
      </c>
      <c r="Z110" s="112">
        <v>57.81</v>
      </c>
      <c r="AA110" s="112">
        <v>60.71</v>
      </c>
      <c r="AB110" s="112">
        <v>62.11</v>
      </c>
      <c r="AC110" s="112">
        <v>63.53</v>
      </c>
      <c r="AD110" s="112">
        <v>64.959999999999994</v>
      </c>
      <c r="AE110" s="112">
        <v>66.39</v>
      </c>
      <c r="AF110" s="112">
        <v>67.84</v>
      </c>
      <c r="AG110" s="112">
        <v>69.3</v>
      </c>
      <c r="AH110" s="112">
        <v>72.56</v>
      </c>
      <c r="AI110" s="112">
        <v>74.08</v>
      </c>
      <c r="AJ110" s="112">
        <v>75.61</v>
      </c>
      <c r="AK110" s="112">
        <v>77.150000000000006</v>
      </c>
      <c r="AL110" s="112">
        <v>78.7</v>
      </c>
      <c r="AM110" s="112">
        <v>80.260000000000005</v>
      </c>
      <c r="AN110" s="112">
        <v>81.84</v>
      </c>
      <c r="AO110" s="112">
        <v>83.43</v>
      </c>
      <c r="AP110" s="112">
        <v>87.13</v>
      </c>
      <c r="AQ110" s="112">
        <v>88.78</v>
      </c>
      <c r="AR110" s="112">
        <v>90.44</v>
      </c>
      <c r="AS110" s="112">
        <v>92.12</v>
      </c>
      <c r="AT110" s="112">
        <v>93.81</v>
      </c>
      <c r="AU110" s="112">
        <v>95.51</v>
      </c>
      <c r="AV110" s="112">
        <v>99.57</v>
      </c>
      <c r="AW110" s="112">
        <v>98.96</v>
      </c>
      <c r="AX110" s="112">
        <v>103.13</v>
      </c>
      <c r="AY110" s="112">
        <v>104.93</v>
      </c>
      <c r="AZ110" s="112">
        <v>106.74</v>
      </c>
      <c r="BA110" s="113">
        <v>108.57</v>
      </c>
    </row>
    <row r="111" spans="1:53" s="104" customFormat="1">
      <c r="B111" s="114">
        <f>C110</f>
        <v>29</v>
      </c>
      <c r="C111" s="115"/>
      <c r="D111" s="116" t="s">
        <v>118</v>
      </c>
      <c r="E111" s="116">
        <v>41.65</v>
      </c>
      <c r="F111" s="117">
        <v>43.21</v>
      </c>
      <c r="G111" s="117">
        <v>44.79</v>
      </c>
      <c r="H111" s="117">
        <v>46.38</v>
      </c>
      <c r="I111" s="117">
        <v>47.98</v>
      </c>
      <c r="J111" s="117">
        <v>49.59</v>
      </c>
      <c r="K111" s="117">
        <v>51.21</v>
      </c>
      <c r="L111" s="117">
        <v>52.84</v>
      </c>
      <c r="M111" s="117">
        <v>54.48</v>
      </c>
      <c r="N111" s="117">
        <v>56.14</v>
      </c>
      <c r="O111" s="117">
        <v>57.8</v>
      </c>
      <c r="P111" s="117">
        <v>59.48</v>
      </c>
      <c r="Q111" s="117">
        <v>61.16</v>
      </c>
      <c r="R111" s="117">
        <v>62.86</v>
      </c>
      <c r="S111" s="117">
        <v>64.569999999999993</v>
      </c>
      <c r="T111" s="117">
        <v>66.290000000000006</v>
      </c>
      <c r="U111" s="117">
        <v>68.03</v>
      </c>
      <c r="V111" s="117">
        <v>69.77</v>
      </c>
      <c r="W111" s="117">
        <v>71.53</v>
      </c>
      <c r="X111" s="117">
        <v>73.3</v>
      </c>
      <c r="Y111" s="117">
        <v>75.08</v>
      </c>
      <c r="Z111" s="117">
        <v>76.88</v>
      </c>
      <c r="AA111" s="117">
        <v>78.69</v>
      </c>
      <c r="AB111" s="117">
        <v>80.510000000000005</v>
      </c>
      <c r="AC111" s="117">
        <v>82.35</v>
      </c>
      <c r="AD111" s="117">
        <v>84.2</v>
      </c>
      <c r="AE111" s="117">
        <v>86.06</v>
      </c>
      <c r="AF111" s="117">
        <v>87.94</v>
      </c>
      <c r="AG111" s="117">
        <v>89.83</v>
      </c>
      <c r="AH111" s="117">
        <v>91.73</v>
      </c>
      <c r="AI111" s="117">
        <v>93.65</v>
      </c>
      <c r="AJ111" s="117">
        <v>95.58</v>
      </c>
      <c r="AK111" s="117">
        <v>97.53</v>
      </c>
      <c r="AL111" s="117">
        <v>99.49</v>
      </c>
      <c r="AM111" s="117">
        <v>101.47</v>
      </c>
      <c r="AN111" s="117">
        <v>103.46</v>
      </c>
      <c r="AO111" s="117">
        <v>105.47</v>
      </c>
      <c r="AP111" s="117">
        <v>107.49</v>
      </c>
      <c r="AQ111" s="117">
        <v>109.53</v>
      </c>
      <c r="AR111" s="117">
        <v>111.58</v>
      </c>
      <c r="AS111" s="117">
        <v>113.65</v>
      </c>
      <c r="AT111" s="117">
        <v>115.74</v>
      </c>
      <c r="AU111" s="117">
        <v>117.84</v>
      </c>
      <c r="AV111" s="117">
        <v>119.96</v>
      </c>
      <c r="AW111" s="117">
        <v>122.09</v>
      </c>
      <c r="AX111" s="117">
        <v>124.24</v>
      </c>
      <c r="AY111" s="117">
        <v>126.41</v>
      </c>
      <c r="AZ111" s="117">
        <v>128.59</v>
      </c>
      <c r="BA111" s="118">
        <v>130.80000000000001</v>
      </c>
    </row>
    <row r="112" spans="1:53" s="104" customFormat="1">
      <c r="A112" s="114">
        <f>C110</f>
        <v>29</v>
      </c>
      <c r="C112" s="115"/>
      <c r="D112" s="116" t="s">
        <v>119</v>
      </c>
      <c r="E112" s="116">
        <v>59.78</v>
      </c>
      <c r="F112" s="117">
        <v>61.38</v>
      </c>
      <c r="G112" s="117">
        <v>63.36</v>
      </c>
      <c r="H112" s="117">
        <v>65.349999999999994</v>
      </c>
      <c r="I112" s="117">
        <v>67.180000000000007</v>
      </c>
      <c r="J112" s="117">
        <v>68.48</v>
      </c>
      <c r="K112" s="117">
        <v>70.69</v>
      </c>
      <c r="L112" s="117">
        <v>72.290000000000006</v>
      </c>
      <c r="M112" s="117">
        <v>74.12</v>
      </c>
      <c r="N112" s="117">
        <v>75.88</v>
      </c>
      <c r="O112" s="117">
        <v>77.78</v>
      </c>
      <c r="P112" s="117">
        <v>79.540000000000006</v>
      </c>
      <c r="Q112" s="117">
        <v>81.37</v>
      </c>
      <c r="R112" s="117">
        <v>83.27</v>
      </c>
      <c r="S112" s="117">
        <v>85.26</v>
      </c>
      <c r="T112" s="117">
        <v>87.32</v>
      </c>
      <c r="U112" s="117">
        <v>89.45</v>
      </c>
      <c r="V112" s="117">
        <v>91.59</v>
      </c>
      <c r="W112" s="117">
        <v>93.88</v>
      </c>
      <c r="X112" s="117">
        <v>94.64</v>
      </c>
      <c r="Y112" s="117">
        <v>96.17</v>
      </c>
      <c r="Z112" s="117">
        <v>98.57</v>
      </c>
      <c r="AA112" s="117">
        <v>101.01</v>
      </c>
      <c r="AB112" s="117">
        <v>103.3</v>
      </c>
      <c r="AC112" s="117">
        <v>104.67</v>
      </c>
      <c r="AD112" s="117">
        <v>106.35</v>
      </c>
      <c r="AE112" s="117">
        <v>108.95</v>
      </c>
      <c r="AF112" s="117">
        <v>111.08</v>
      </c>
      <c r="AG112" s="117">
        <v>112.76</v>
      </c>
      <c r="AH112" s="117">
        <v>114.9</v>
      </c>
      <c r="AI112" s="117">
        <v>116.88</v>
      </c>
      <c r="AJ112" s="117">
        <v>119.17</v>
      </c>
      <c r="AK112" s="117">
        <v>121.15</v>
      </c>
      <c r="AL112" s="117">
        <v>123.13</v>
      </c>
      <c r="AM112" s="117">
        <v>124.97</v>
      </c>
      <c r="AN112" s="117">
        <v>127.25</v>
      </c>
      <c r="AO112" s="117">
        <v>129.08000000000001</v>
      </c>
      <c r="AP112" s="117">
        <v>131.68</v>
      </c>
      <c r="AQ112" s="117">
        <v>133.66</v>
      </c>
      <c r="AR112" s="117">
        <v>135.34</v>
      </c>
      <c r="AS112" s="117">
        <v>138.09</v>
      </c>
      <c r="AT112" s="117">
        <v>140.38</v>
      </c>
      <c r="AU112" s="117">
        <v>142.21</v>
      </c>
      <c r="AV112" s="117">
        <v>144.19</v>
      </c>
      <c r="AW112" s="117">
        <v>146.33000000000001</v>
      </c>
      <c r="AX112" s="117">
        <v>148.91999999999999</v>
      </c>
      <c r="AY112" s="117">
        <v>151.66999999999999</v>
      </c>
      <c r="AZ112" s="117">
        <v>153.5</v>
      </c>
      <c r="BA112" s="118">
        <v>155.94</v>
      </c>
    </row>
    <row r="113" spans="1:53" s="104" customFormat="1">
      <c r="C113" s="109">
        <v>30</v>
      </c>
      <c r="D113" s="106" t="s">
        <v>117</v>
      </c>
      <c r="E113" s="106">
        <v>29.57</v>
      </c>
      <c r="F113" s="112">
        <v>30.65</v>
      </c>
      <c r="G113" s="112">
        <v>31.75</v>
      </c>
      <c r="H113" s="112">
        <v>33.799999999999997</v>
      </c>
      <c r="I113" s="112">
        <v>34.94</v>
      </c>
      <c r="J113" s="112">
        <v>36.08</v>
      </c>
      <c r="K113" s="112">
        <v>38.29</v>
      </c>
      <c r="L113" s="112">
        <v>39.479999999999997</v>
      </c>
      <c r="M113" s="112">
        <v>40.69</v>
      </c>
      <c r="N113" s="112">
        <v>41.9</v>
      </c>
      <c r="O113" s="112">
        <v>43.12</v>
      </c>
      <c r="P113" s="112">
        <v>45.57</v>
      </c>
      <c r="Q113" s="112">
        <v>46.84</v>
      </c>
      <c r="R113" s="112">
        <v>48.13</v>
      </c>
      <c r="S113" s="112">
        <v>49.42</v>
      </c>
      <c r="T113" s="112">
        <v>50.72</v>
      </c>
      <c r="U113" s="112">
        <v>52.03</v>
      </c>
      <c r="V113" s="112">
        <v>54.78</v>
      </c>
      <c r="W113" s="112">
        <v>56.14</v>
      </c>
      <c r="X113" s="112">
        <v>57.52</v>
      </c>
      <c r="Y113" s="112">
        <v>58.91</v>
      </c>
      <c r="Z113" s="112">
        <v>60.31</v>
      </c>
      <c r="AA113" s="112">
        <v>63.32</v>
      </c>
      <c r="AB113" s="112">
        <v>64.77</v>
      </c>
      <c r="AC113" s="112">
        <v>66.239999999999995</v>
      </c>
      <c r="AD113" s="112">
        <v>67.72</v>
      </c>
      <c r="AE113" s="112">
        <v>69.209999999999994</v>
      </c>
      <c r="AF113" s="112">
        <v>70.72</v>
      </c>
      <c r="AG113" s="112">
        <v>74.06</v>
      </c>
      <c r="AH113" s="112">
        <v>75.62</v>
      </c>
      <c r="AI113" s="112">
        <v>77.2</v>
      </c>
      <c r="AJ113" s="112">
        <v>78.790000000000006</v>
      </c>
      <c r="AK113" s="112">
        <v>80.400000000000006</v>
      </c>
      <c r="AL113" s="112">
        <v>82.01</v>
      </c>
      <c r="AM113" s="112">
        <v>83.64</v>
      </c>
      <c r="AN113" s="112">
        <v>87.39</v>
      </c>
      <c r="AO113" s="112">
        <v>89.09</v>
      </c>
      <c r="AP113" s="112">
        <v>88.61</v>
      </c>
      <c r="AQ113" s="112">
        <v>92.52</v>
      </c>
      <c r="AR113" s="112">
        <v>94.26</v>
      </c>
      <c r="AS113" s="112">
        <v>96.01</v>
      </c>
      <c r="AT113" s="112">
        <v>97.78</v>
      </c>
      <c r="AU113" s="112">
        <v>99.56</v>
      </c>
      <c r="AV113" s="112">
        <v>101.36</v>
      </c>
      <c r="AW113" s="112">
        <v>105.66</v>
      </c>
      <c r="AX113" s="112">
        <v>107.53</v>
      </c>
      <c r="AY113" s="112">
        <v>109.41</v>
      </c>
      <c r="AZ113" s="112">
        <v>111.32</v>
      </c>
      <c r="BA113" s="113">
        <v>113.24</v>
      </c>
    </row>
    <row r="114" spans="1:53" s="104" customFormat="1">
      <c r="B114" s="114">
        <f>C113</f>
        <v>30</v>
      </c>
      <c r="C114" s="115"/>
      <c r="D114" s="116" t="s">
        <v>118</v>
      </c>
      <c r="E114" s="116">
        <v>43.88</v>
      </c>
      <c r="F114" s="117">
        <v>45.49</v>
      </c>
      <c r="G114" s="117">
        <v>47.11</v>
      </c>
      <c r="H114" s="117">
        <v>48.74</v>
      </c>
      <c r="I114" s="117">
        <v>50.39</v>
      </c>
      <c r="J114" s="117">
        <v>52.04</v>
      </c>
      <c r="K114" s="117">
        <v>53.71</v>
      </c>
      <c r="L114" s="117">
        <v>55.39</v>
      </c>
      <c r="M114" s="117">
        <v>57.08</v>
      </c>
      <c r="N114" s="117">
        <v>58.78</v>
      </c>
      <c r="O114" s="117">
        <v>60.49</v>
      </c>
      <c r="P114" s="117">
        <v>62.22</v>
      </c>
      <c r="Q114" s="117">
        <v>63.96</v>
      </c>
      <c r="R114" s="117">
        <v>65.709999999999994</v>
      </c>
      <c r="S114" s="117">
        <v>67.47</v>
      </c>
      <c r="T114" s="117">
        <v>69.25</v>
      </c>
      <c r="U114" s="117">
        <v>71.040000000000006</v>
      </c>
      <c r="V114" s="117">
        <v>72.849999999999994</v>
      </c>
      <c r="W114" s="117">
        <v>74.66</v>
      </c>
      <c r="X114" s="117">
        <v>76.489999999999995</v>
      </c>
      <c r="Y114" s="117">
        <v>78.34</v>
      </c>
      <c r="Z114" s="117">
        <v>80.2</v>
      </c>
      <c r="AA114" s="117">
        <v>82.07</v>
      </c>
      <c r="AB114" s="117">
        <v>83.96</v>
      </c>
      <c r="AC114" s="117">
        <v>85.86</v>
      </c>
      <c r="AD114" s="117">
        <v>87.78</v>
      </c>
      <c r="AE114" s="117">
        <v>89.71</v>
      </c>
      <c r="AF114" s="117">
        <v>91.66</v>
      </c>
      <c r="AG114" s="117">
        <v>93.63</v>
      </c>
      <c r="AH114" s="117">
        <v>95.6</v>
      </c>
      <c r="AI114" s="117">
        <v>97.6</v>
      </c>
      <c r="AJ114" s="117">
        <v>99.61</v>
      </c>
      <c r="AK114" s="117">
        <v>101.64</v>
      </c>
      <c r="AL114" s="117">
        <v>103.68</v>
      </c>
      <c r="AM114" s="117">
        <v>105.74</v>
      </c>
      <c r="AN114" s="117">
        <v>107.82</v>
      </c>
      <c r="AO114" s="117">
        <v>109.91</v>
      </c>
      <c r="AP114" s="117">
        <v>112.02</v>
      </c>
      <c r="AQ114" s="117">
        <v>114.15</v>
      </c>
      <c r="AR114" s="117">
        <v>116.29</v>
      </c>
      <c r="AS114" s="117">
        <v>118.45</v>
      </c>
      <c r="AT114" s="117">
        <v>120.64</v>
      </c>
      <c r="AU114" s="117">
        <v>122.83</v>
      </c>
      <c r="AV114" s="117">
        <v>125.05</v>
      </c>
      <c r="AW114" s="117">
        <v>127.29</v>
      </c>
      <c r="AX114" s="117">
        <v>129.54</v>
      </c>
      <c r="AY114" s="117">
        <v>131.81</v>
      </c>
      <c r="AZ114" s="117">
        <v>134.1</v>
      </c>
      <c r="BA114" s="118">
        <v>136.41</v>
      </c>
    </row>
    <row r="115" spans="1:53" s="104" customFormat="1">
      <c r="A115" s="114">
        <f>C113</f>
        <v>30</v>
      </c>
      <c r="C115" s="115"/>
      <c r="D115" s="116" t="s">
        <v>119</v>
      </c>
      <c r="E115" s="116">
        <v>62.6</v>
      </c>
      <c r="F115" s="117">
        <v>64.510000000000005</v>
      </c>
      <c r="G115" s="117">
        <v>66.569999999999993</v>
      </c>
      <c r="H115" s="117">
        <v>68.02</v>
      </c>
      <c r="I115" s="117">
        <v>70.08</v>
      </c>
      <c r="J115" s="117">
        <v>72.209999999999994</v>
      </c>
      <c r="K115" s="117">
        <v>73.97</v>
      </c>
      <c r="L115" s="117">
        <v>75.8</v>
      </c>
      <c r="M115" s="117">
        <v>77.63</v>
      </c>
      <c r="N115" s="117">
        <v>79.459999999999994</v>
      </c>
      <c r="O115" s="117">
        <v>81.37</v>
      </c>
      <c r="P115" s="117">
        <v>83.27</v>
      </c>
      <c r="Q115" s="117">
        <v>85.26</v>
      </c>
      <c r="R115" s="117">
        <v>87.32</v>
      </c>
      <c r="S115" s="117">
        <v>89.45</v>
      </c>
      <c r="T115" s="117">
        <v>91.59</v>
      </c>
      <c r="U115" s="117">
        <v>93.88</v>
      </c>
      <c r="V115" s="117">
        <v>94.64</v>
      </c>
      <c r="W115" s="117">
        <v>96.17</v>
      </c>
      <c r="X115" s="117">
        <v>98.57</v>
      </c>
      <c r="Y115" s="117">
        <v>101.01</v>
      </c>
      <c r="Z115" s="117">
        <v>103.61</v>
      </c>
      <c r="AA115" s="117">
        <v>104.98</v>
      </c>
      <c r="AB115" s="117">
        <v>106.35</v>
      </c>
      <c r="AC115" s="117">
        <v>108.95</v>
      </c>
      <c r="AD115" s="117">
        <v>111.39</v>
      </c>
      <c r="AE115" s="117">
        <v>112.91</v>
      </c>
      <c r="AF115" s="117">
        <v>115.05</v>
      </c>
      <c r="AG115" s="117">
        <v>117.49</v>
      </c>
      <c r="AH115" s="117">
        <v>119.17</v>
      </c>
      <c r="AI115" s="117">
        <v>121.76</v>
      </c>
      <c r="AJ115" s="117">
        <v>124.2</v>
      </c>
      <c r="AK115" s="117">
        <v>126.03</v>
      </c>
      <c r="AL115" s="117">
        <v>128.16999999999999</v>
      </c>
      <c r="AM115" s="117">
        <v>130.61000000000001</v>
      </c>
      <c r="AN115" s="117">
        <v>132.13999999999999</v>
      </c>
      <c r="AO115" s="117">
        <v>135.04</v>
      </c>
      <c r="AP115" s="117">
        <v>137.02000000000001</v>
      </c>
      <c r="AQ115" s="117">
        <v>138.69999999999999</v>
      </c>
      <c r="AR115" s="117">
        <v>141.6</v>
      </c>
      <c r="AS115" s="117">
        <v>144.04</v>
      </c>
      <c r="AT115" s="117">
        <v>145.87</v>
      </c>
      <c r="AU115" s="117">
        <v>148.16</v>
      </c>
      <c r="AV115" s="117">
        <v>150.29</v>
      </c>
      <c r="AW115" s="117">
        <v>152.58000000000001</v>
      </c>
      <c r="AX115" s="117">
        <v>155.47999999999999</v>
      </c>
      <c r="AY115" s="117">
        <v>157.62</v>
      </c>
      <c r="AZ115" s="117">
        <v>159.75</v>
      </c>
      <c r="BA115" s="118">
        <v>162.65</v>
      </c>
    </row>
    <row r="116" spans="1:53" s="104" customFormat="1">
      <c r="B116" s="114"/>
      <c r="C116" s="109">
        <v>31</v>
      </c>
      <c r="D116" s="106" t="s">
        <v>117</v>
      </c>
      <c r="E116" s="106">
        <v>31.14</v>
      </c>
      <c r="F116" s="112">
        <v>32.26</v>
      </c>
      <c r="G116" s="112">
        <v>34.35</v>
      </c>
      <c r="H116" s="112">
        <v>35.51</v>
      </c>
      <c r="I116" s="112">
        <v>36.68</v>
      </c>
      <c r="J116" s="112">
        <v>37.869999999999997</v>
      </c>
      <c r="K116" s="112">
        <v>39.06</v>
      </c>
      <c r="L116" s="112">
        <v>41.39</v>
      </c>
      <c r="M116" s="112">
        <v>42.63</v>
      </c>
      <c r="N116" s="112">
        <v>43.88</v>
      </c>
      <c r="O116" s="112">
        <v>46.38</v>
      </c>
      <c r="P116" s="112">
        <v>47.68</v>
      </c>
      <c r="Q116" s="112">
        <v>49</v>
      </c>
      <c r="R116" s="112">
        <v>50.32</v>
      </c>
      <c r="S116" s="112">
        <v>51.66</v>
      </c>
      <c r="T116" s="112">
        <v>53.01</v>
      </c>
      <c r="U116" s="112">
        <v>55.81</v>
      </c>
      <c r="V116" s="112">
        <v>57.22</v>
      </c>
      <c r="W116" s="112">
        <v>58.63</v>
      </c>
      <c r="X116" s="112">
        <v>60.06</v>
      </c>
      <c r="Y116" s="112">
        <v>61.5</v>
      </c>
      <c r="Z116" s="112">
        <v>62.95</v>
      </c>
      <c r="AA116" s="112">
        <v>66.08</v>
      </c>
      <c r="AB116" s="112">
        <v>67.599999999999994</v>
      </c>
      <c r="AC116" s="112">
        <v>69.12</v>
      </c>
      <c r="AD116" s="112">
        <v>70.66</v>
      </c>
      <c r="AE116" s="112">
        <v>72.209999999999994</v>
      </c>
      <c r="AF116" s="112">
        <v>73.78</v>
      </c>
      <c r="AG116" s="112">
        <v>75.349999999999994</v>
      </c>
      <c r="AH116" s="112">
        <v>78.89</v>
      </c>
      <c r="AI116" s="112">
        <v>80.540000000000006</v>
      </c>
      <c r="AJ116" s="112">
        <v>82.19</v>
      </c>
      <c r="AK116" s="112">
        <v>83.87</v>
      </c>
      <c r="AL116" s="112">
        <v>85.55</v>
      </c>
      <c r="AM116" s="112">
        <v>87.26</v>
      </c>
      <c r="AN116" s="112">
        <v>88.97</v>
      </c>
      <c r="AO116" s="112">
        <v>92.95</v>
      </c>
      <c r="AP116" s="112">
        <v>94.74</v>
      </c>
      <c r="AQ116" s="112">
        <v>96.54</v>
      </c>
      <c r="AR116" s="112">
        <v>98.36</v>
      </c>
      <c r="AS116" s="112">
        <v>100.2</v>
      </c>
      <c r="AT116" s="112">
        <v>102.05</v>
      </c>
      <c r="AU116" s="112">
        <v>103.93</v>
      </c>
      <c r="AV116" s="112">
        <v>105.81</v>
      </c>
      <c r="AW116" s="112">
        <v>110.31</v>
      </c>
      <c r="AX116" s="112">
        <v>112.28</v>
      </c>
      <c r="AY116" s="112">
        <v>114.26</v>
      </c>
      <c r="AZ116" s="112">
        <v>116.27</v>
      </c>
      <c r="BA116" s="113">
        <v>118.29</v>
      </c>
    </row>
    <row r="117" spans="1:53" s="104" customFormat="1">
      <c r="B117" s="114">
        <f>C116</f>
        <v>31</v>
      </c>
      <c r="C117" s="115"/>
      <c r="D117" s="116" t="s">
        <v>118</v>
      </c>
      <c r="E117" s="116">
        <v>46.22</v>
      </c>
      <c r="F117" s="117">
        <v>47.87</v>
      </c>
      <c r="G117" s="117">
        <v>49.54</v>
      </c>
      <c r="H117" s="117">
        <v>51.22</v>
      </c>
      <c r="I117" s="117">
        <v>52.91</v>
      </c>
      <c r="J117" s="117">
        <v>54.61</v>
      </c>
      <c r="K117" s="117">
        <v>56.33</v>
      </c>
      <c r="L117" s="117">
        <v>58.06</v>
      </c>
      <c r="M117" s="117">
        <v>59.8</v>
      </c>
      <c r="N117" s="117">
        <v>61.55</v>
      </c>
      <c r="O117" s="117">
        <v>63.32</v>
      </c>
      <c r="P117" s="117">
        <v>65.099999999999994</v>
      </c>
      <c r="Q117" s="117">
        <v>66.900000000000006</v>
      </c>
      <c r="R117" s="117">
        <v>68.709999999999994</v>
      </c>
      <c r="S117" s="117">
        <v>70.53</v>
      </c>
      <c r="T117" s="117">
        <v>72.37</v>
      </c>
      <c r="U117" s="117">
        <v>74.22</v>
      </c>
      <c r="V117" s="117">
        <v>76.09</v>
      </c>
      <c r="W117" s="117">
        <v>77.97</v>
      </c>
      <c r="X117" s="117">
        <v>79.87</v>
      </c>
      <c r="Y117" s="117">
        <v>81.790000000000006</v>
      </c>
      <c r="Z117" s="117">
        <v>83.71</v>
      </c>
      <c r="AA117" s="117">
        <v>85.66</v>
      </c>
      <c r="AB117" s="117">
        <v>87.62</v>
      </c>
      <c r="AC117" s="117">
        <v>89.6</v>
      </c>
      <c r="AD117" s="117">
        <v>91.59</v>
      </c>
      <c r="AE117" s="117">
        <v>93.6</v>
      </c>
      <c r="AF117" s="117">
        <v>95.63</v>
      </c>
      <c r="AG117" s="117">
        <v>97.67</v>
      </c>
      <c r="AH117" s="117">
        <v>99.73</v>
      </c>
      <c r="AI117" s="117">
        <v>101.81</v>
      </c>
      <c r="AJ117" s="117">
        <v>103.91</v>
      </c>
      <c r="AK117" s="117">
        <v>106.02</v>
      </c>
      <c r="AL117" s="117">
        <v>108.16</v>
      </c>
      <c r="AM117" s="117">
        <v>110.31</v>
      </c>
      <c r="AN117" s="117">
        <v>112.48</v>
      </c>
      <c r="AO117" s="117">
        <v>114.67</v>
      </c>
      <c r="AP117" s="117">
        <v>116.88</v>
      </c>
      <c r="AQ117" s="117">
        <v>119.11</v>
      </c>
      <c r="AR117" s="117">
        <v>121.35</v>
      </c>
      <c r="AS117" s="117">
        <v>123.62</v>
      </c>
      <c r="AT117" s="117">
        <v>125.91</v>
      </c>
      <c r="AU117" s="117">
        <v>128.22</v>
      </c>
      <c r="AV117" s="117">
        <v>130.54</v>
      </c>
      <c r="AW117" s="117">
        <v>132.88999999999999</v>
      </c>
      <c r="AX117" s="117">
        <v>135.26</v>
      </c>
      <c r="AY117" s="117">
        <v>137.65</v>
      </c>
      <c r="AZ117" s="117">
        <v>140.07</v>
      </c>
      <c r="BA117" s="118">
        <v>142.5</v>
      </c>
    </row>
    <row r="118" spans="1:53" s="104" customFormat="1">
      <c r="A118" s="114">
        <f>C116</f>
        <v>31</v>
      </c>
      <c r="C118" s="115"/>
      <c r="D118" s="116" t="s">
        <v>119</v>
      </c>
      <c r="E118" s="116">
        <v>65.5</v>
      </c>
      <c r="F118" s="117">
        <v>67.48</v>
      </c>
      <c r="G118" s="117">
        <v>69.31</v>
      </c>
      <c r="H118" s="117">
        <v>71.680000000000007</v>
      </c>
      <c r="I118" s="117">
        <v>73.66</v>
      </c>
      <c r="J118" s="117">
        <v>75.569999999999993</v>
      </c>
      <c r="K118" s="117">
        <v>77.55</v>
      </c>
      <c r="L118" s="117">
        <v>79.459999999999994</v>
      </c>
      <c r="M118" s="117">
        <v>81.37</v>
      </c>
      <c r="N118" s="117">
        <v>83.27</v>
      </c>
      <c r="O118" s="117">
        <v>85.26</v>
      </c>
      <c r="P118" s="117">
        <v>87.32</v>
      </c>
      <c r="Q118" s="117">
        <v>89.45</v>
      </c>
      <c r="R118" s="117">
        <v>91.59</v>
      </c>
      <c r="S118" s="117">
        <v>93.88</v>
      </c>
      <c r="T118" s="117">
        <v>94.64</v>
      </c>
      <c r="U118" s="117">
        <v>96.17</v>
      </c>
      <c r="V118" s="117">
        <v>98.53</v>
      </c>
      <c r="W118" s="117">
        <v>101.01</v>
      </c>
      <c r="X118" s="117">
        <v>103.61</v>
      </c>
      <c r="Y118" s="117">
        <v>105.74</v>
      </c>
      <c r="Z118" s="117">
        <v>106.96</v>
      </c>
      <c r="AA118" s="117">
        <v>109.1</v>
      </c>
      <c r="AB118" s="117">
        <v>111.84</v>
      </c>
      <c r="AC118" s="117">
        <v>113.83</v>
      </c>
      <c r="AD118" s="117">
        <v>115.35</v>
      </c>
      <c r="AE118" s="117">
        <v>117.95</v>
      </c>
      <c r="AF118" s="117">
        <v>120.39</v>
      </c>
      <c r="AG118" s="117">
        <v>121.91</v>
      </c>
      <c r="AH118" s="117">
        <v>124.66</v>
      </c>
      <c r="AI118" s="117">
        <v>127.1</v>
      </c>
      <c r="AJ118" s="117">
        <v>128.93</v>
      </c>
      <c r="AK118" s="117">
        <v>131.53</v>
      </c>
      <c r="AL118" s="117">
        <v>133.66</v>
      </c>
      <c r="AM118" s="117">
        <v>135.34</v>
      </c>
      <c r="AN118" s="117">
        <v>138.69999999999999</v>
      </c>
      <c r="AO118" s="117">
        <v>140.38</v>
      </c>
      <c r="AP118" s="117">
        <v>142.66</v>
      </c>
      <c r="AQ118" s="117">
        <v>145.41</v>
      </c>
      <c r="AR118" s="117">
        <v>147.85</v>
      </c>
      <c r="AS118" s="117">
        <v>149.99</v>
      </c>
      <c r="AT118" s="117">
        <v>152.28</v>
      </c>
      <c r="AU118" s="117">
        <v>154.72</v>
      </c>
      <c r="AV118" s="117">
        <v>156.55000000000001</v>
      </c>
      <c r="AW118" s="117">
        <v>159.75</v>
      </c>
      <c r="AX118" s="117">
        <v>162.35</v>
      </c>
      <c r="AY118" s="117">
        <v>163.87</v>
      </c>
      <c r="AZ118" s="117">
        <v>167.84</v>
      </c>
      <c r="BA118" s="118">
        <v>168.75</v>
      </c>
    </row>
    <row r="119" spans="1:53" s="104" customFormat="1">
      <c r="C119" s="109">
        <v>32</v>
      </c>
      <c r="D119" s="106" t="s">
        <v>117</v>
      </c>
      <c r="E119" s="106">
        <v>32.79</v>
      </c>
      <c r="F119" s="112">
        <v>33.94</v>
      </c>
      <c r="G119" s="112">
        <v>36.11</v>
      </c>
      <c r="H119" s="112">
        <v>37.31</v>
      </c>
      <c r="I119" s="112">
        <v>38.520000000000003</v>
      </c>
      <c r="J119" s="112">
        <v>39.74</v>
      </c>
      <c r="K119" s="112">
        <v>42.12</v>
      </c>
      <c r="L119" s="112">
        <v>43.39</v>
      </c>
      <c r="M119" s="112">
        <v>44.67</v>
      </c>
      <c r="N119" s="112">
        <v>45.96</v>
      </c>
      <c r="O119" s="112">
        <v>48.56</v>
      </c>
      <c r="P119" s="112">
        <v>49.91</v>
      </c>
      <c r="Q119" s="112">
        <v>51.27</v>
      </c>
      <c r="R119" s="112">
        <v>52.64</v>
      </c>
      <c r="S119" s="112">
        <v>54.03</v>
      </c>
      <c r="T119" s="112">
        <v>56.9</v>
      </c>
      <c r="U119" s="112">
        <v>58.35</v>
      </c>
      <c r="V119" s="112">
        <v>59.8</v>
      </c>
      <c r="W119" s="112">
        <v>61.27</v>
      </c>
      <c r="X119" s="112">
        <v>62.76</v>
      </c>
      <c r="Y119" s="112">
        <v>64.25</v>
      </c>
      <c r="Z119" s="112">
        <v>65.760000000000005</v>
      </c>
      <c r="AA119" s="112">
        <v>69.03</v>
      </c>
      <c r="AB119" s="112">
        <v>70.599999999999994</v>
      </c>
      <c r="AC119" s="112">
        <v>72.19</v>
      </c>
      <c r="AD119" s="112">
        <v>73.790000000000006</v>
      </c>
      <c r="AE119" s="112">
        <v>75.41</v>
      </c>
      <c r="AF119" s="112">
        <v>77.040000000000006</v>
      </c>
      <c r="AG119" s="112">
        <v>78.69</v>
      </c>
      <c r="AH119" s="112">
        <v>82.39</v>
      </c>
      <c r="AI119" s="112">
        <v>84.11</v>
      </c>
      <c r="AJ119" s="112">
        <v>85.84</v>
      </c>
      <c r="AK119" s="112">
        <v>87.59</v>
      </c>
      <c r="AL119" s="112">
        <v>89.36</v>
      </c>
      <c r="AM119" s="112">
        <v>91.14</v>
      </c>
      <c r="AN119" s="112">
        <v>95.24</v>
      </c>
      <c r="AO119" s="112">
        <v>94.76</v>
      </c>
      <c r="AP119" s="112">
        <v>98.98</v>
      </c>
      <c r="AQ119" s="112">
        <v>100.88</v>
      </c>
      <c r="AR119" s="112">
        <v>102.79</v>
      </c>
      <c r="AS119" s="112">
        <v>104.73</v>
      </c>
      <c r="AT119" s="112">
        <v>106.68</v>
      </c>
      <c r="AU119" s="112">
        <v>111.27</v>
      </c>
      <c r="AV119" s="112">
        <v>113.3</v>
      </c>
      <c r="AW119" s="112">
        <v>115.36</v>
      </c>
      <c r="AX119" s="112">
        <v>117.44</v>
      </c>
      <c r="AY119" s="112">
        <v>119.53</v>
      </c>
      <c r="AZ119" s="112">
        <v>121.65</v>
      </c>
      <c r="BA119" s="113">
        <v>123.78</v>
      </c>
    </row>
    <row r="120" spans="1:53" s="104" customFormat="1">
      <c r="B120" s="114">
        <f>C119</f>
        <v>32</v>
      </c>
      <c r="C120" s="115"/>
      <c r="D120" s="116" t="s">
        <v>118</v>
      </c>
      <c r="E120" s="116">
        <v>48.66</v>
      </c>
      <c r="F120" s="117">
        <v>50.36</v>
      </c>
      <c r="G120" s="117">
        <v>52.08</v>
      </c>
      <c r="H120" s="117">
        <v>53.81</v>
      </c>
      <c r="I120" s="117">
        <v>55.55</v>
      </c>
      <c r="J120" s="117">
        <v>57.31</v>
      </c>
      <c r="K120" s="117">
        <v>59.08</v>
      </c>
      <c r="L120" s="117">
        <v>60.86</v>
      </c>
      <c r="M120" s="117">
        <v>62.66</v>
      </c>
      <c r="N120" s="117">
        <v>64.47</v>
      </c>
      <c r="O120" s="117">
        <v>66.3</v>
      </c>
      <c r="P120" s="117">
        <v>68.150000000000006</v>
      </c>
      <c r="Q120" s="117">
        <v>70</v>
      </c>
      <c r="R120" s="117">
        <v>71.88</v>
      </c>
      <c r="S120" s="117">
        <v>73.77</v>
      </c>
      <c r="T120" s="117">
        <v>75.67</v>
      </c>
      <c r="U120" s="117">
        <v>77.59</v>
      </c>
      <c r="V120" s="117">
        <v>79.53</v>
      </c>
      <c r="W120" s="117">
        <v>81.489999999999995</v>
      </c>
      <c r="X120" s="117">
        <v>83.46</v>
      </c>
      <c r="Y120" s="117">
        <v>85.44</v>
      </c>
      <c r="Z120" s="117">
        <v>87.45</v>
      </c>
      <c r="AA120" s="117">
        <v>89.47</v>
      </c>
      <c r="AB120" s="117">
        <v>91.52</v>
      </c>
      <c r="AC120" s="117">
        <v>93.57</v>
      </c>
      <c r="AD120" s="117">
        <v>95.65</v>
      </c>
      <c r="AE120" s="117">
        <v>97.75</v>
      </c>
      <c r="AF120" s="117">
        <v>99.86</v>
      </c>
      <c r="AG120" s="117">
        <v>102</v>
      </c>
      <c r="AH120" s="117">
        <v>104.15</v>
      </c>
      <c r="AI120" s="117">
        <v>106.33</v>
      </c>
      <c r="AJ120" s="117">
        <v>108.52</v>
      </c>
      <c r="AK120" s="117">
        <v>110.73</v>
      </c>
      <c r="AL120" s="117">
        <v>112.97</v>
      </c>
      <c r="AM120" s="117">
        <v>115.22</v>
      </c>
      <c r="AN120" s="117">
        <v>117.5</v>
      </c>
      <c r="AO120" s="117">
        <v>119.8</v>
      </c>
      <c r="AP120" s="117">
        <v>122.12</v>
      </c>
      <c r="AQ120" s="117">
        <v>124.46</v>
      </c>
      <c r="AR120" s="117">
        <v>126.82</v>
      </c>
      <c r="AS120" s="117">
        <v>129.21</v>
      </c>
      <c r="AT120" s="117">
        <v>131.61000000000001</v>
      </c>
      <c r="AU120" s="117">
        <v>134.04</v>
      </c>
      <c r="AV120" s="117">
        <v>136.5</v>
      </c>
      <c r="AW120" s="117">
        <v>138.97999999999999</v>
      </c>
      <c r="AX120" s="117">
        <v>141.47999999999999</v>
      </c>
      <c r="AY120" s="117">
        <v>144</v>
      </c>
      <c r="AZ120" s="117">
        <v>146.55000000000001</v>
      </c>
      <c r="BA120" s="118">
        <v>149.12</v>
      </c>
    </row>
    <row r="121" spans="1:53" s="104" customFormat="1">
      <c r="A121" s="114">
        <f>C119</f>
        <v>32</v>
      </c>
      <c r="C121" s="115"/>
      <c r="D121" s="116" t="s">
        <v>119</v>
      </c>
      <c r="E121" s="116">
        <v>69.010000000000005</v>
      </c>
      <c r="F121" s="117">
        <v>70.92</v>
      </c>
      <c r="G121" s="117">
        <v>72.98</v>
      </c>
      <c r="H121" s="117">
        <v>75.040000000000006</v>
      </c>
      <c r="I121" s="117">
        <v>77.17</v>
      </c>
      <c r="J121" s="117">
        <v>79.08</v>
      </c>
      <c r="K121" s="117">
        <v>81.22</v>
      </c>
      <c r="L121" s="117">
        <v>83.27</v>
      </c>
      <c r="M121" s="117">
        <v>85.26</v>
      </c>
      <c r="N121" s="117">
        <v>87.32</v>
      </c>
      <c r="O121" s="117">
        <v>89.45</v>
      </c>
      <c r="P121" s="117">
        <v>91.59</v>
      </c>
      <c r="Q121" s="117">
        <v>93.88</v>
      </c>
      <c r="R121" s="117">
        <v>94.64</v>
      </c>
      <c r="S121" s="117">
        <v>96.17</v>
      </c>
      <c r="T121" s="117">
        <v>98.53</v>
      </c>
      <c r="U121" s="117">
        <v>101.01</v>
      </c>
      <c r="V121" s="117">
        <v>103.61</v>
      </c>
      <c r="W121" s="117">
        <v>106.2</v>
      </c>
      <c r="X121" s="117">
        <v>108.03</v>
      </c>
      <c r="Y121" s="117">
        <v>109.4</v>
      </c>
      <c r="Z121" s="117">
        <v>111.84</v>
      </c>
      <c r="AA121" s="117">
        <v>114.74</v>
      </c>
      <c r="AB121" s="117">
        <v>116.42</v>
      </c>
      <c r="AC121" s="117">
        <v>118.25</v>
      </c>
      <c r="AD121" s="117">
        <v>121.15</v>
      </c>
      <c r="AE121" s="117">
        <v>123.13</v>
      </c>
      <c r="AF121" s="117">
        <v>125.12</v>
      </c>
      <c r="AG121" s="117">
        <v>127.56</v>
      </c>
      <c r="AH121" s="117">
        <v>130.46</v>
      </c>
      <c r="AI121" s="117">
        <v>132.13999999999999</v>
      </c>
      <c r="AJ121" s="117">
        <v>135.04</v>
      </c>
      <c r="AK121" s="117">
        <v>137.02000000000001</v>
      </c>
      <c r="AL121" s="117">
        <v>139.46</v>
      </c>
      <c r="AM121" s="117">
        <v>142.05000000000001</v>
      </c>
      <c r="AN121" s="117">
        <v>144.19</v>
      </c>
      <c r="AO121" s="117">
        <v>146.16999999999999</v>
      </c>
      <c r="AP121" s="117">
        <v>148.91999999999999</v>
      </c>
      <c r="AQ121" s="117">
        <v>151.66999999999999</v>
      </c>
      <c r="AR121" s="117">
        <v>153.94999999999999</v>
      </c>
      <c r="AS121" s="117">
        <v>156.24</v>
      </c>
      <c r="AT121" s="117">
        <v>159.44999999999999</v>
      </c>
      <c r="AU121" s="117">
        <v>161.28</v>
      </c>
      <c r="AV121" s="117">
        <v>163.72</v>
      </c>
      <c r="AW121" s="117">
        <v>167.23</v>
      </c>
      <c r="AX121" s="117">
        <v>168.3</v>
      </c>
      <c r="AY121" s="117">
        <v>172.42</v>
      </c>
      <c r="AZ121" s="117">
        <v>174.4</v>
      </c>
      <c r="BA121" s="118">
        <v>176.99</v>
      </c>
    </row>
    <row r="122" spans="1:53" s="104" customFormat="1">
      <c r="B122" s="114"/>
      <c r="C122" s="109">
        <v>33</v>
      </c>
      <c r="D122" s="106" t="s">
        <v>117</v>
      </c>
      <c r="E122" s="106">
        <v>34.520000000000003</v>
      </c>
      <c r="F122" s="112">
        <v>36.729999999999997</v>
      </c>
      <c r="G122" s="112">
        <v>37.96</v>
      </c>
      <c r="H122" s="112">
        <v>39.200000000000003</v>
      </c>
      <c r="I122" s="112">
        <v>40.450000000000003</v>
      </c>
      <c r="J122" s="112">
        <v>42.88</v>
      </c>
      <c r="K122" s="112">
        <v>44.18</v>
      </c>
      <c r="L122" s="112">
        <v>45.5</v>
      </c>
      <c r="M122" s="112">
        <v>46.82</v>
      </c>
      <c r="N122" s="112">
        <v>49.48</v>
      </c>
      <c r="O122" s="112">
        <v>50.87</v>
      </c>
      <c r="P122" s="112">
        <v>52.27</v>
      </c>
      <c r="Q122" s="112">
        <v>53.68</v>
      </c>
      <c r="R122" s="112">
        <v>55.1</v>
      </c>
      <c r="S122" s="112">
        <v>58.05</v>
      </c>
      <c r="T122" s="112">
        <v>59.54</v>
      </c>
      <c r="U122" s="112">
        <v>61.04</v>
      </c>
      <c r="V122" s="112">
        <v>62.55</v>
      </c>
      <c r="W122" s="112">
        <v>64.08</v>
      </c>
      <c r="X122" s="112">
        <v>65.63</v>
      </c>
      <c r="Y122" s="112">
        <v>67.180000000000007</v>
      </c>
      <c r="Z122" s="112">
        <v>70.540000000000006</v>
      </c>
      <c r="AA122" s="112">
        <v>72.17</v>
      </c>
      <c r="AB122" s="112">
        <v>73.81</v>
      </c>
      <c r="AC122" s="112">
        <v>75.47</v>
      </c>
      <c r="AD122" s="112">
        <v>77.150000000000006</v>
      </c>
      <c r="AE122" s="112">
        <v>78.84</v>
      </c>
      <c r="AF122" s="112">
        <v>80.55</v>
      </c>
      <c r="AG122" s="112">
        <v>84.36</v>
      </c>
      <c r="AH122" s="112">
        <v>86.14</v>
      </c>
      <c r="AI122" s="112">
        <v>87.95</v>
      </c>
      <c r="AJ122" s="112">
        <v>89.77</v>
      </c>
      <c r="AK122" s="112">
        <v>91.61</v>
      </c>
      <c r="AL122" s="112">
        <v>95.77</v>
      </c>
      <c r="AM122" s="112">
        <v>95.34</v>
      </c>
      <c r="AN122" s="112">
        <v>99.64</v>
      </c>
      <c r="AO122" s="112">
        <v>101.6</v>
      </c>
      <c r="AP122" s="112">
        <v>103.58</v>
      </c>
      <c r="AQ122" s="112">
        <v>105.58</v>
      </c>
      <c r="AR122" s="112">
        <v>107.6</v>
      </c>
      <c r="AS122" s="112">
        <v>109.65</v>
      </c>
      <c r="AT122" s="112">
        <v>111.71</v>
      </c>
      <c r="AU122" s="112">
        <v>113.79</v>
      </c>
      <c r="AV122" s="112">
        <v>118.69</v>
      </c>
      <c r="AW122" s="112">
        <v>120.87</v>
      </c>
      <c r="AX122" s="112">
        <v>123.07</v>
      </c>
      <c r="AY122" s="112">
        <v>125.29</v>
      </c>
      <c r="AZ122" s="112">
        <v>127.54</v>
      </c>
      <c r="BA122" s="113">
        <v>129.81</v>
      </c>
    </row>
    <row r="123" spans="1:53" s="104" customFormat="1">
      <c r="B123" s="114">
        <f>C122</f>
        <v>33</v>
      </c>
      <c r="C123" s="115"/>
      <c r="D123" s="116" t="s">
        <v>118</v>
      </c>
      <c r="E123" s="116">
        <v>51.22</v>
      </c>
      <c r="F123" s="117">
        <v>52.98</v>
      </c>
      <c r="G123" s="117">
        <v>54.75</v>
      </c>
      <c r="H123" s="117">
        <v>56.53</v>
      </c>
      <c r="I123" s="117">
        <v>58.33</v>
      </c>
      <c r="J123" s="117">
        <v>60.15</v>
      </c>
      <c r="K123" s="117">
        <v>61.98</v>
      </c>
      <c r="L123" s="117">
        <v>63.82</v>
      </c>
      <c r="M123" s="117">
        <v>65.680000000000007</v>
      </c>
      <c r="N123" s="117">
        <v>67.56</v>
      </c>
      <c r="O123" s="117">
        <v>69.45</v>
      </c>
      <c r="P123" s="117">
        <v>71.36</v>
      </c>
      <c r="Q123" s="117">
        <v>73.290000000000006</v>
      </c>
      <c r="R123" s="117">
        <v>75.23</v>
      </c>
      <c r="S123" s="117">
        <v>77.19</v>
      </c>
      <c r="T123" s="117">
        <v>79.17</v>
      </c>
      <c r="U123" s="117">
        <v>81.17</v>
      </c>
      <c r="V123" s="117">
        <v>83.19</v>
      </c>
      <c r="W123" s="117">
        <v>85.22</v>
      </c>
      <c r="X123" s="117">
        <v>87.27</v>
      </c>
      <c r="Y123" s="117">
        <v>89.34</v>
      </c>
      <c r="Z123" s="117">
        <v>91.44</v>
      </c>
      <c r="AA123" s="117">
        <v>93.55</v>
      </c>
      <c r="AB123" s="117">
        <v>95.68</v>
      </c>
      <c r="AC123" s="117">
        <v>97.83</v>
      </c>
      <c r="AD123" s="117">
        <v>100</v>
      </c>
      <c r="AE123" s="117">
        <v>102.19</v>
      </c>
      <c r="AF123" s="117">
        <v>104.41</v>
      </c>
      <c r="AG123" s="117">
        <v>106.64</v>
      </c>
      <c r="AH123" s="117">
        <v>108.9</v>
      </c>
      <c r="AI123" s="117">
        <v>111.18</v>
      </c>
      <c r="AJ123" s="117">
        <v>113.48</v>
      </c>
      <c r="AK123" s="117">
        <v>115.81</v>
      </c>
      <c r="AL123" s="117">
        <v>118.16</v>
      </c>
      <c r="AM123" s="117">
        <v>120.53</v>
      </c>
      <c r="AN123" s="117">
        <v>122.93</v>
      </c>
      <c r="AO123" s="117">
        <v>125.35</v>
      </c>
      <c r="AP123" s="117">
        <v>127.79</v>
      </c>
      <c r="AQ123" s="117">
        <v>130.26</v>
      </c>
      <c r="AR123" s="117">
        <v>132.76</v>
      </c>
      <c r="AS123" s="117">
        <v>135.27000000000001</v>
      </c>
      <c r="AT123" s="117">
        <v>137.82</v>
      </c>
      <c r="AU123" s="117">
        <v>140.38999999999999</v>
      </c>
      <c r="AV123" s="117">
        <v>142.99</v>
      </c>
      <c r="AW123" s="117">
        <v>145.61000000000001</v>
      </c>
      <c r="AX123" s="117">
        <v>148.27000000000001</v>
      </c>
      <c r="AY123" s="117">
        <v>150.94</v>
      </c>
      <c r="AZ123" s="117">
        <v>153.65</v>
      </c>
      <c r="BA123" s="118">
        <v>156.38</v>
      </c>
    </row>
    <row r="124" spans="1:53" s="104" customFormat="1">
      <c r="A124" s="114">
        <f>C122</f>
        <v>33</v>
      </c>
      <c r="C124" s="115"/>
      <c r="D124" s="116" t="s">
        <v>119</v>
      </c>
      <c r="E124" s="116">
        <v>72.290000000000006</v>
      </c>
      <c r="F124" s="117">
        <v>74.27</v>
      </c>
      <c r="G124" s="117">
        <v>76.41</v>
      </c>
      <c r="H124" s="117">
        <v>78.55</v>
      </c>
      <c r="I124" s="117">
        <v>80.599999999999994</v>
      </c>
      <c r="J124" s="117">
        <v>82.97</v>
      </c>
      <c r="K124" s="117">
        <v>85.11</v>
      </c>
      <c r="L124" s="117">
        <v>87.24</v>
      </c>
      <c r="M124" s="117">
        <v>89.23</v>
      </c>
      <c r="N124" s="117">
        <v>91.59</v>
      </c>
      <c r="O124" s="117">
        <v>93.88</v>
      </c>
      <c r="P124" s="117">
        <v>94.64</v>
      </c>
      <c r="Q124" s="117">
        <v>96.17</v>
      </c>
      <c r="R124" s="117">
        <v>98.53</v>
      </c>
      <c r="S124" s="117">
        <v>101.01</v>
      </c>
      <c r="T124" s="117">
        <v>103.61</v>
      </c>
      <c r="U124" s="117">
        <v>106.2</v>
      </c>
      <c r="V124" s="117">
        <v>108.33</v>
      </c>
      <c r="W124" s="117">
        <v>110.32</v>
      </c>
      <c r="X124" s="117">
        <v>112.15</v>
      </c>
      <c r="Y124" s="117">
        <v>114.9</v>
      </c>
      <c r="Z124" s="117">
        <v>117.49</v>
      </c>
      <c r="AA124" s="117">
        <v>119.17</v>
      </c>
      <c r="AB124" s="117">
        <v>121.76</v>
      </c>
      <c r="AC124" s="117">
        <v>124.2</v>
      </c>
      <c r="AD124" s="117">
        <v>126.03</v>
      </c>
      <c r="AE124" s="117">
        <v>128.93</v>
      </c>
      <c r="AF124" s="117">
        <v>130.61000000000001</v>
      </c>
      <c r="AG124" s="117">
        <v>133.66</v>
      </c>
      <c r="AH124" s="117">
        <v>135.34</v>
      </c>
      <c r="AI124" s="117">
        <v>138.69999999999999</v>
      </c>
      <c r="AJ124" s="117">
        <v>140.53</v>
      </c>
      <c r="AK124" s="117">
        <v>142.97</v>
      </c>
      <c r="AL124" s="117">
        <v>145.87</v>
      </c>
      <c r="AM124" s="117">
        <v>148.16</v>
      </c>
      <c r="AN124" s="117">
        <v>150.9</v>
      </c>
      <c r="AO124" s="117">
        <v>153.04</v>
      </c>
      <c r="AP124" s="117">
        <v>155.94</v>
      </c>
      <c r="AQ124" s="117">
        <v>158.68</v>
      </c>
      <c r="AR124" s="117">
        <v>160.66999999999999</v>
      </c>
      <c r="AS124" s="117">
        <v>163.72</v>
      </c>
      <c r="AT124" s="117">
        <v>167.23</v>
      </c>
      <c r="AU124" s="117">
        <v>168.3</v>
      </c>
      <c r="AV124" s="117">
        <v>172.42</v>
      </c>
      <c r="AW124" s="117">
        <v>174.4</v>
      </c>
      <c r="AX124" s="117">
        <v>176.99</v>
      </c>
      <c r="AY124" s="117">
        <v>180.81</v>
      </c>
      <c r="AZ124" s="117">
        <v>182.1</v>
      </c>
      <c r="BA124" s="118">
        <v>186.38</v>
      </c>
    </row>
    <row r="125" spans="1:53" s="104" customFormat="1">
      <c r="C125" s="109">
        <v>34</v>
      </c>
      <c r="D125" s="106" t="s">
        <v>117</v>
      </c>
      <c r="E125" s="106">
        <v>37.380000000000003</v>
      </c>
      <c r="F125" s="112">
        <v>38.64</v>
      </c>
      <c r="G125" s="112">
        <v>39.909999999999997</v>
      </c>
      <c r="H125" s="112">
        <v>41.19</v>
      </c>
      <c r="I125" s="112">
        <v>43.68</v>
      </c>
      <c r="J125" s="112">
        <v>45.01</v>
      </c>
      <c r="K125" s="112">
        <v>46.36</v>
      </c>
      <c r="L125" s="112">
        <v>47.73</v>
      </c>
      <c r="M125" s="112">
        <v>50.45</v>
      </c>
      <c r="N125" s="112">
        <v>50.49</v>
      </c>
      <c r="O125" s="112">
        <v>51.89</v>
      </c>
      <c r="P125" s="112">
        <v>54.77</v>
      </c>
      <c r="Q125" s="112">
        <v>56.23</v>
      </c>
      <c r="R125" s="112">
        <v>57.72</v>
      </c>
      <c r="S125" s="112">
        <v>60.79</v>
      </c>
      <c r="T125" s="112">
        <v>62.34</v>
      </c>
      <c r="U125" s="112">
        <v>63.9</v>
      </c>
      <c r="V125" s="112">
        <v>65.48</v>
      </c>
      <c r="W125" s="112">
        <v>67.08</v>
      </c>
      <c r="X125" s="112">
        <v>68.69</v>
      </c>
      <c r="Y125" s="112">
        <v>70.319999999999993</v>
      </c>
      <c r="Z125" s="112">
        <v>73.83</v>
      </c>
      <c r="AA125" s="112">
        <v>75.540000000000006</v>
      </c>
      <c r="AB125" s="112">
        <v>77.260000000000005</v>
      </c>
      <c r="AC125" s="112">
        <v>79</v>
      </c>
      <c r="AD125" s="112">
        <v>80.760000000000005</v>
      </c>
      <c r="AE125" s="112">
        <v>84.62</v>
      </c>
      <c r="AF125" s="112">
        <v>84.33</v>
      </c>
      <c r="AG125" s="112">
        <v>86.14</v>
      </c>
      <c r="AH125" s="112">
        <v>90.2</v>
      </c>
      <c r="AI125" s="112">
        <v>92.1</v>
      </c>
      <c r="AJ125" s="112">
        <v>94.02</v>
      </c>
      <c r="AK125" s="112">
        <v>95.96</v>
      </c>
      <c r="AL125" s="112">
        <v>97.92</v>
      </c>
      <c r="AM125" s="112">
        <v>102.37</v>
      </c>
      <c r="AN125" s="112">
        <v>101.91</v>
      </c>
      <c r="AO125" s="112">
        <v>106.5</v>
      </c>
      <c r="AP125" s="112">
        <v>108.59</v>
      </c>
      <c r="AQ125" s="112">
        <v>110.72</v>
      </c>
      <c r="AR125" s="112">
        <v>112.86</v>
      </c>
      <c r="AS125" s="112">
        <v>115.03</v>
      </c>
      <c r="AT125" s="112">
        <v>117.22</v>
      </c>
      <c r="AU125" s="112">
        <v>119.43</v>
      </c>
      <c r="AV125" s="112">
        <v>124.6</v>
      </c>
      <c r="AW125" s="112">
        <v>126.92</v>
      </c>
      <c r="AX125" s="112">
        <v>129.27000000000001</v>
      </c>
      <c r="AY125" s="112">
        <v>131.63999999999999</v>
      </c>
      <c r="AZ125" s="112">
        <v>134.04</v>
      </c>
      <c r="BA125" s="113">
        <v>136.46</v>
      </c>
    </row>
    <row r="126" spans="1:53" s="104" customFormat="1">
      <c r="B126" s="114">
        <f>C125</f>
        <v>34</v>
      </c>
      <c r="C126" s="115"/>
      <c r="D126" s="116" t="s">
        <v>118</v>
      </c>
      <c r="E126" s="116">
        <v>53.92</v>
      </c>
      <c r="F126" s="117">
        <v>55.73</v>
      </c>
      <c r="G126" s="117">
        <v>57.56</v>
      </c>
      <c r="H126" s="117">
        <v>59.4</v>
      </c>
      <c r="I126" s="117">
        <v>61.27</v>
      </c>
      <c r="J126" s="117">
        <v>63.14</v>
      </c>
      <c r="K126" s="117">
        <v>65.040000000000006</v>
      </c>
      <c r="L126" s="117">
        <v>66.95</v>
      </c>
      <c r="M126" s="117">
        <v>68.88</v>
      </c>
      <c r="N126" s="117">
        <v>70.83</v>
      </c>
      <c r="O126" s="117">
        <v>72.790000000000006</v>
      </c>
      <c r="P126" s="117">
        <v>74.78</v>
      </c>
      <c r="Q126" s="117">
        <v>76.78</v>
      </c>
      <c r="R126" s="117">
        <v>78.8</v>
      </c>
      <c r="S126" s="117">
        <v>80.84</v>
      </c>
      <c r="T126" s="117">
        <v>82.9</v>
      </c>
      <c r="U126" s="117">
        <v>84.98</v>
      </c>
      <c r="V126" s="117">
        <v>87.09</v>
      </c>
      <c r="W126" s="117">
        <v>89.21</v>
      </c>
      <c r="X126" s="117">
        <v>91.35</v>
      </c>
      <c r="Y126" s="117">
        <v>93.52</v>
      </c>
      <c r="Z126" s="117">
        <v>95.7</v>
      </c>
      <c r="AA126" s="117">
        <v>97.91</v>
      </c>
      <c r="AB126" s="117">
        <v>100.15</v>
      </c>
      <c r="AC126" s="117">
        <v>102.4</v>
      </c>
      <c r="AD126" s="117">
        <v>104.68</v>
      </c>
      <c r="AE126" s="117">
        <v>106.98</v>
      </c>
      <c r="AF126" s="117">
        <v>109.31</v>
      </c>
      <c r="AG126" s="117">
        <v>111.66</v>
      </c>
      <c r="AH126" s="117">
        <v>114.03</v>
      </c>
      <c r="AI126" s="117">
        <v>116.43</v>
      </c>
      <c r="AJ126" s="117">
        <v>118.86</v>
      </c>
      <c r="AK126" s="117">
        <v>121.31</v>
      </c>
      <c r="AL126" s="117">
        <v>123.79</v>
      </c>
      <c r="AM126" s="117">
        <v>126.3</v>
      </c>
      <c r="AN126" s="117">
        <v>128.83000000000001</v>
      </c>
      <c r="AO126" s="117">
        <v>131.38999999999999</v>
      </c>
      <c r="AP126" s="117">
        <v>133.97999999999999</v>
      </c>
      <c r="AQ126" s="117">
        <v>136.59</v>
      </c>
      <c r="AR126" s="117">
        <v>139.24</v>
      </c>
      <c r="AS126" s="117">
        <v>141.91</v>
      </c>
      <c r="AT126" s="117">
        <v>144.62</v>
      </c>
      <c r="AU126" s="117">
        <v>147.35</v>
      </c>
      <c r="AV126" s="117">
        <v>150.11000000000001</v>
      </c>
      <c r="AW126" s="117">
        <v>152.91</v>
      </c>
      <c r="AX126" s="117">
        <v>155.72999999999999</v>
      </c>
      <c r="AY126" s="117">
        <v>158.59</v>
      </c>
      <c r="AZ126" s="117">
        <v>161.47</v>
      </c>
      <c r="BA126" s="118">
        <v>164.39</v>
      </c>
    </row>
    <row r="127" spans="1:53" s="104" customFormat="1">
      <c r="A127" s="114">
        <f>C125</f>
        <v>34</v>
      </c>
      <c r="C127" s="115"/>
      <c r="D127" s="116" t="s">
        <v>119</v>
      </c>
      <c r="E127" s="116">
        <v>75.8</v>
      </c>
      <c r="F127" s="117">
        <v>77.86</v>
      </c>
      <c r="G127" s="117">
        <v>79.989999999999995</v>
      </c>
      <c r="H127" s="117">
        <v>82.21</v>
      </c>
      <c r="I127" s="117">
        <v>84.57</v>
      </c>
      <c r="J127" s="117">
        <v>86.94</v>
      </c>
      <c r="K127" s="117">
        <v>89.15</v>
      </c>
      <c r="L127" s="117">
        <v>91.51</v>
      </c>
      <c r="M127" s="117">
        <v>93.8</v>
      </c>
      <c r="N127" s="117">
        <v>94.64</v>
      </c>
      <c r="O127" s="117">
        <v>96.17</v>
      </c>
      <c r="P127" s="117">
        <v>98.53</v>
      </c>
      <c r="Q127" s="117">
        <v>101.01</v>
      </c>
      <c r="R127" s="117">
        <v>103.61</v>
      </c>
      <c r="S127" s="117">
        <v>106.2</v>
      </c>
      <c r="T127" s="117">
        <v>108.79</v>
      </c>
      <c r="U127" s="117">
        <v>111.08</v>
      </c>
      <c r="V127" s="117">
        <v>112.76</v>
      </c>
      <c r="W127" s="117">
        <v>115.05</v>
      </c>
      <c r="X127" s="117">
        <v>117.95</v>
      </c>
      <c r="Y127" s="117">
        <v>120.39</v>
      </c>
      <c r="Z127" s="117">
        <v>121.91</v>
      </c>
      <c r="AA127" s="117">
        <v>124.97</v>
      </c>
      <c r="AB127" s="117">
        <v>127.25</v>
      </c>
      <c r="AC127" s="117">
        <v>129.38999999999999</v>
      </c>
      <c r="AD127" s="117">
        <v>132.13999999999999</v>
      </c>
      <c r="AE127" s="117">
        <v>135.04</v>
      </c>
      <c r="AF127" s="117">
        <v>137.02000000000001</v>
      </c>
      <c r="AG127" s="117">
        <v>139.46</v>
      </c>
      <c r="AH127" s="117">
        <v>142.21</v>
      </c>
      <c r="AI127" s="117">
        <v>144.94999999999999</v>
      </c>
      <c r="AJ127" s="117">
        <v>147.85</v>
      </c>
      <c r="AK127" s="117">
        <v>149.99</v>
      </c>
      <c r="AL127" s="117">
        <v>152.58000000000001</v>
      </c>
      <c r="AM127" s="117">
        <v>155.47999999999999</v>
      </c>
      <c r="AN127" s="117">
        <v>158.22999999999999</v>
      </c>
      <c r="AO127" s="117">
        <v>160.06</v>
      </c>
      <c r="AP127" s="117">
        <v>163.72</v>
      </c>
      <c r="AQ127" s="117">
        <v>166.47</v>
      </c>
      <c r="AR127" s="117">
        <v>167.99</v>
      </c>
      <c r="AS127" s="117">
        <v>172.42</v>
      </c>
      <c r="AT127" s="117">
        <v>174.4</v>
      </c>
      <c r="AU127" s="117">
        <v>176.99</v>
      </c>
      <c r="AV127" s="117">
        <v>180.81</v>
      </c>
      <c r="AW127" s="117">
        <v>182.1</v>
      </c>
      <c r="AX127" s="117">
        <v>186.99</v>
      </c>
      <c r="AY127" s="117">
        <v>188.51</v>
      </c>
      <c r="AZ127" s="117">
        <v>192.48</v>
      </c>
      <c r="BA127" s="118">
        <v>194.92</v>
      </c>
    </row>
    <row r="128" spans="1:53" s="104" customFormat="1">
      <c r="B128" s="114"/>
      <c r="C128" s="109">
        <v>35</v>
      </c>
      <c r="D128" s="106" t="s">
        <v>117</v>
      </c>
      <c r="E128" s="106">
        <v>39.35</v>
      </c>
      <c r="F128" s="112">
        <v>40.65</v>
      </c>
      <c r="G128" s="112">
        <v>41.97</v>
      </c>
      <c r="H128" s="112">
        <v>43.29</v>
      </c>
      <c r="I128" s="112">
        <v>44.63</v>
      </c>
      <c r="J128" s="112">
        <v>47.28</v>
      </c>
      <c r="K128" s="112">
        <v>48.68</v>
      </c>
      <c r="L128" s="112">
        <v>50.09</v>
      </c>
      <c r="M128" s="112">
        <v>51.52</v>
      </c>
      <c r="N128" s="112">
        <v>52.97</v>
      </c>
      <c r="O128" s="112">
        <v>55.92</v>
      </c>
      <c r="P128" s="112">
        <v>57.43</v>
      </c>
      <c r="Q128" s="112">
        <v>58.96</v>
      </c>
      <c r="R128" s="112">
        <v>60.5</v>
      </c>
      <c r="S128" s="112">
        <v>62.06</v>
      </c>
      <c r="T128" s="112">
        <v>65.34</v>
      </c>
      <c r="U128" s="112">
        <v>66.97</v>
      </c>
      <c r="V128" s="112">
        <v>68.63</v>
      </c>
      <c r="W128" s="112">
        <v>70.3</v>
      </c>
      <c r="X128" s="112">
        <v>71.989999999999995</v>
      </c>
      <c r="Y128" s="112">
        <v>73.69</v>
      </c>
      <c r="Z128" s="112">
        <v>75.42</v>
      </c>
      <c r="AA128" s="112">
        <v>79.17</v>
      </c>
      <c r="AB128" s="112">
        <v>80.98</v>
      </c>
      <c r="AC128" s="112">
        <v>82.81</v>
      </c>
      <c r="AD128" s="112">
        <v>84.66</v>
      </c>
      <c r="AE128" s="112">
        <v>86.53</v>
      </c>
      <c r="AF128" s="112">
        <v>88.42</v>
      </c>
      <c r="AG128" s="112">
        <v>92.63</v>
      </c>
      <c r="AH128" s="112">
        <v>94.61</v>
      </c>
      <c r="AI128" s="112">
        <v>96.62</v>
      </c>
      <c r="AJ128" s="112">
        <v>98.65</v>
      </c>
      <c r="AK128" s="112">
        <v>100.71</v>
      </c>
      <c r="AL128" s="112">
        <v>102.78</v>
      </c>
      <c r="AM128" s="112">
        <v>107.48</v>
      </c>
      <c r="AN128" s="112">
        <v>109.66</v>
      </c>
      <c r="AO128" s="112">
        <v>111.86</v>
      </c>
      <c r="AP128" s="112">
        <v>114.1</v>
      </c>
      <c r="AQ128" s="112">
        <v>116.35</v>
      </c>
      <c r="AR128" s="112">
        <v>118.64</v>
      </c>
      <c r="AS128" s="112">
        <v>120.95</v>
      </c>
      <c r="AT128" s="112">
        <v>123.29</v>
      </c>
      <c r="AU128" s="112">
        <v>125.66</v>
      </c>
      <c r="AV128" s="112">
        <v>128.06</v>
      </c>
      <c r="AW128" s="112">
        <v>130.47999999999999</v>
      </c>
      <c r="AX128" s="112">
        <v>136.13999999999999</v>
      </c>
      <c r="AY128" s="112">
        <v>138.68</v>
      </c>
      <c r="AZ128" s="112">
        <v>141.25</v>
      </c>
      <c r="BA128" s="113">
        <v>143.86000000000001</v>
      </c>
    </row>
    <row r="129" spans="1:53" s="104" customFormat="1">
      <c r="B129" s="114">
        <f>C128</f>
        <v>35</v>
      </c>
      <c r="C129" s="115"/>
      <c r="D129" s="116" t="s">
        <v>118</v>
      </c>
      <c r="E129" s="116">
        <v>56.76</v>
      </c>
      <c r="F129" s="117">
        <v>58.63</v>
      </c>
      <c r="G129" s="117">
        <v>60.53</v>
      </c>
      <c r="H129" s="117">
        <v>62.44</v>
      </c>
      <c r="I129" s="117">
        <v>64.37</v>
      </c>
      <c r="J129" s="117">
        <v>66.31</v>
      </c>
      <c r="K129" s="117">
        <v>68.28</v>
      </c>
      <c r="L129" s="117">
        <v>70.27</v>
      </c>
      <c r="M129" s="117">
        <v>72.27</v>
      </c>
      <c r="N129" s="117">
        <v>74.3</v>
      </c>
      <c r="O129" s="117">
        <v>76.34</v>
      </c>
      <c r="P129" s="117">
        <v>78.41</v>
      </c>
      <c r="Q129" s="117">
        <v>80.5</v>
      </c>
      <c r="R129" s="117">
        <v>82.61</v>
      </c>
      <c r="S129" s="117">
        <v>84.74</v>
      </c>
      <c r="T129" s="117">
        <v>86.89</v>
      </c>
      <c r="U129" s="117">
        <v>89.07</v>
      </c>
      <c r="V129" s="117">
        <v>91.26</v>
      </c>
      <c r="W129" s="117">
        <v>93.49</v>
      </c>
      <c r="X129" s="117">
        <v>95.73</v>
      </c>
      <c r="Y129" s="117">
        <v>98</v>
      </c>
      <c r="Z129" s="117">
        <v>100.3</v>
      </c>
      <c r="AA129" s="117">
        <v>102.62</v>
      </c>
      <c r="AB129" s="117">
        <v>104.97</v>
      </c>
      <c r="AC129" s="117">
        <v>107.34</v>
      </c>
      <c r="AD129" s="117">
        <v>109.74</v>
      </c>
      <c r="AE129" s="117">
        <v>112.16</v>
      </c>
      <c r="AF129" s="117">
        <v>114.62</v>
      </c>
      <c r="AG129" s="117">
        <v>117.1</v>
      </c>
      <c r="AH129" s="117">
        <v>119.61</v>
      </c>
      <c r="AI129" s="117">
        <v>122.15</v>
      </c>
      <c r="AJ129" s="117">
        <v>124.71</v>
      </c>
      <c r="AK129" s="117">
        <v>127.31</v>
      </c>
      <c r="AL129" s="117">
        <v>129.94</v>
      </c>
      <c r="AM129" s="117">
        <v>132.6</v>
      </c>
      <c r="AN129" s="117">
        <v>135.29</v>
      </c>
      <c r="AO129" s="117">
        <v>138.01</v>
      </c>
      <c r="AP129" s="117">
        <v>140.76</v>
      </c>
      <c r="AQ129" s="117">
        <v>143.55000000000001</v>
      </c>
      <c r="AR129" s="117">
        <v>146.37</v>
      </c>
      <c r="AS129" s="117">
        <v>149.22</v>
      </c>
      <c r="AT129" s="117">
        <v>152.11000000000001</v>
      </c>
      <c r="AU129" s="117">
        <v>155.03</v>
      </c>
      <c r="AV129" s="117">
        <v>157.99</v>
      </c>
      <c r="AW129" s="117">
        <v>160.97999999999999</v>
      </c>
      <c r="AX129" s="117">
        <v>164.01</v>
      </c>
      <c r="AY129" s="117">
        <v>167.07</v>
      </c>
      <c r="AZ129" s="117">
        <v>170.17</v>
      </c>
      <c r="BA129" s="118">
        <v>173.3</v>
      </c>
    </row>
    <row r="130" spans="1:53" s="104" customFormat="1">
      <c r="A130" s="114">
        <f>C128</f>
        <v>35</v>
      </c>
      <c r="C130" s="115"/>
      <c r="D130" s="116" t="s">
        <v>119</v>
      </c>
      <c r="E130" s="116">
        <v>79.540000000000006</v>
      </c>
      <c r="F130" s="117">
        <v>81.52</v>
      </c>
      <c r="G130" s="117">
        <v>83.66</v>
      </c>
      <c r="H130" s="117">
        <v>86.17</v>
      </c>
      <c r="I130" s="117">
        <v>88.61</v>
      </c>
      <c r="J130" s="117">
        <v>90.37</v>
      </c>
      <c r="K130" s="117">
        <v>92.96</v>
      </c>
      <c r="L130" s="117">
        <v>94.64</v>
      </c>
      <c r="M130" s="117">
        <v>96.4</v>
      </c>
      <c r="N130" s="117">
        <v>98.76</v>
      </c>
      <c r="O130" s="117">
        <v>101.16</v>
      </c>
      <c r="P130" s="117">
        <v>103.61</v>
      </c>
      <c r="Q130" s="117">
        <v>106.2</v>
      </c>
      <c r="R130" s="117">
        <v>108.95</v>
      </c>
      <c r="S130" s="117">
        <v>111.39</v>
      </c>
      <c r="T130" s="117">
        <v>113.83</v>
      </c>
      <c r="U130" s="117">
        <v>115.35</v>
      </c>
      <c r="V130" s="117">
        <v>118.25</v>
      </c>
      <c r="W130" s="117">
        <v>121.15</v>
      </c>
      <c r="X130" s="117">
        <v>123.13</v>
      </c>
      <c r="Y130" s="117">
        <v>126.03</v>
      </c>
      <c r="Z130" s="117">
        <v>128.16999999999999</v>
      </c>
      <c r="AA130" s="117">
        <v>130.61000000000001</v>
      </c>
      <c r="AB130" s="117">
        <v>133.66</v>
      </c>
      <c r="AC130" s="117">
        <v>135.34</v>
      </c>
      <c r="AD130" s="117">
        <v>138.69999999999999</v>
      </c>
      <c r="AE130" s="117">
        <v>140.68</v>
      </c>
      <c r="AF130" s="117">
        <v>144.04</v>
      </c>
      <c r="AG130" s="117">
        <v>146.16999999999999</v>
      </c>
      <c r="AH130" s="117">
        <v>148.91999999999999</v>
      </c>
      <c r="AI130" s="117">
        <v>151.97</v>
      </c>
      <c r="AJ130" s="117">
        <v>154.72</v>
      </c>
      <c r="AK130" s="117">
        <v>157.01</v>
      </c>
      <c r="AL130" s="117">
        <v>159.9</v>
      </c>
      <c r="AM130" s="117">
        <v>163.57</v>
      </c>
      <c r="AN130" s="117">
        <v>165.7</v>
      </c>
      <c r="AO130" s="117">
        <v>167.99</v>
      </c>
      <c r="AP130" s="117">
        <v>172.42</v>
      </c>
      <c r="AQ130" s="117">
        <v>174.4</v>
      </c>
      <c r="AR130" s="117">
        <v>176.99</v>
      </c>
      <c r="AS130" s="117">
        <v>181.42</v>
      </c>
      <c r="AT130" s="117">
        <v>182.94</v>
      </c>
      <c r="AU130" s="117">
        <v>187.29</v>
      </c>
      <c r="AV130" s="117">
        <v>190.04</v>
      </c>
      <c r="AW130" s="117">
        <v>192.78</v>
      </c>
      <c r="AX130" s="117">
        <v>195.84</v>
      </c>
      <c r="AY130" s="117">
        <v>198.89</v>
      </c>
      <c r="AZ130" s="117">
        <v>202.85</v>
      </c>
      <c r="BA130" s="118">
        <v>205.91</v>
      </c>
    </row>
    <row r="131" spans="1:53" s="104" customFormat="1">
      <c r="C131" s="109">
        <v>36</v>
      </c>
      <c r="D131" s="106" t="s">
        <v>117</v>
      </c>
      <c r="E131" s="106">
        <v>41.43</v>
      </c>
      <c r="F131" s="112">
        <v>42.78</v>
      </c>
      <c r="G131" s="112">
        <v>44.14</v>
      </c>
      <c r="H131" s="112">
        <v>45.52</v>
      </c>
      <c r="I131" s="112">
        <v>46.91</v>
      </c>
      <c r="J131" s="112">
        <v>49.68</v>
      </c>
      <c r="K131" s="112">
        <v>51.14</v>
      </c>
      <c r="L131" s="112">
        <v>52.61</v>
      </c>
      <c r="M131" s="112">
        <v>54.1</v>
      </c>
      <c r="N131" s="112">
        <v>55.61</v>
      </c>
      <c r="O131" s="112">
        <v>58.69</v>
      </c>
      <c r="P131" s="112">
        <v>60.27</v>
      </c>
      <c r="Q131" s="112">
        <v>61.87</v>
      </c>
      <c r="R131" s="112">
        <v>63.49</v>
      </c>
      <c r="S131" s="112">
        <v>66.86</v>
      </c>
      <c r="T131" s="112">
        <v>68.56</v>
      </c>
      <c r="U131" s="112">
        <v>70.27</v>
      </c>
      <c r="V131" s="112">
        <v>72.010000000000005</v>
      </c>
      <c r="W131" s="112">
        <v>73.77</v>
      </c>
      <c r="X131" s="112">
        <v>75.540000000000006</v>
      </c>
      <c r="Y131" s="112">
        <v>77.34</v>
      </c>
      <c r="Z131" s="112">
        <v>81.209999999999994</v>
      </c>
      <c r="AA131" s="112">
        <v>83.1</v>
      </c>
      <c r="AB131" s="112">
        <v>85.01</v>
      </c>
      <c r="AC131" s="112">
        <v>86.95</v>
      </c>
      <c r="AD131" s="112">
        <v>88.9</v>
      </c>
      <c r="AE131" s="112">
        <v>93.19</v>
      </c>
      <c r="AF131" s="112">
        <v>95.24</v>
      </c>
      <c r="AG131" s="112">
        <v>94.92</v>
      </c>
      <c r="AH131" s="112">
        <v>99.43</v>
      </c>
      <c r="AI131" s="112">
        <v>101.57</v>
      </c>
      <c r="AJ131" s="112">
        <v>103.73</v>
      </c>
      <c r="AK131" s="112">
        <v>105.92</v>
      </c>
      <c r="AL131" s="112">
        <v>110.8</v>
      </c>
      <c r="AM131" s="112">
        <v>110.38</v>
      </c>
      <c r="AN131" s="112">
        <v>115.43</v>
      </c>
      <c r="AO131" s="112">
        <v>117.79</v>
      </c>
      <c r="AP131" s="112">
        <v>120.18</v>
      </c>
      <c r="AQ131" s="112">
        <v>122.6</v>
      </c>
      <c r="AR131" s="112">
        <v>125.05</v>
      </c>
      <c r="AS131" s="112">
        <v>127.53</v>
      </c>
      <c r="AT131" s="112">
        <v>130.05000000000001</v>
      </c>
      <c r="AU131" s="112">
        <v>135.79</v>
      </c>
      <c r="AV131" s="112">
        <v>138.43</v>
      </c>
      <c r="AW131" s="112">
        <v>141.11000000000001</v>
      </c>
      <c r="AX131" s="112">
        <v>143.82</v>
      </c>
      <c r="AY131" s="112">
        <v>146.57</v>
      </c>
      <c r="AZ131" s="112">
        <v>149.35</v>
      </c>
      <c r="BA131" s="113">
        <v>152.16</v>
      </c>
    </row>
    <row r="132" spans="1:53" s="104" customFormat="1">
      <c r="B132" s="114">
        <f>C131</f>
        <v>36</v>
      </c>
      <c r="C132" s="115"/>
      <c r="D132" s="116" t="s">
        <v>118</v>
      </c>
      <c r="E132" s="116">
        <v>59.76</v>
      </c>
      <c r="F132" s="117">
        <v>61.7</v>
      </c>
      <c r="G132" s="117">
        <v>63.67</v>
      </c>
      <c r="H132" s="117">
        <v>65.650000000000006</v>
      </c>
      <c r="I132" s="117">
        <v>67.66</v>
      </c>
      <c r="J132" s="117">
        <v>69.680000000000007</v>
      </c>
      <c r="K132" s="117">
        <v>71.73</v>
      </c>
      <c r="L132" s="117">
        <v>73.8</v>
      </c>
      <c r="M132" s="117">
        <v>75.89</v>
      </c>
      <c r="N132" s="117">
        <v>78</v>
      </c>
      <c r="O132" s="117">
        <v>80.14</v>
      </c>
      <c r="P132" s="117">
        <v>82.3</v>
      </c>
      <c r="Q132" s="117">
        <v>84.48</v>
      </c>
      <c r="R132" s="117">
        <v>86.68</v>
      </c>
      <c r="S132" s="117">
        <v>88.92</v>
      </c>
      <c r="T132" s="117">
        <v>91.17</v>
      </c>
      <c r="U132" s="117">
        <v>93.46</v>
      </c>
      <c r="V132" s="117">
        <v>95.76</v>
      </c>
      <c r="W132" s="117">
        <v>98.1</v>
      </c>
      <c r="X132" s="117">
        <v>100.46</v>
      </c>
      <c r="Y132" s="117">
        <v>102.85</v>
      </c>
      <c r="Z132" s="117">
        <v>105.27</v>
      </c>
      <c r="AA132" s="117">
        <v>107.72</v>
      </c>
      <c r="AB132" s="117">
        <v>110.19</v>
      </c>
      <c r="AC132" s="117">
        <v>112.7</v>
      </c>
      <c r="AD132" s="117">
        <v>115.24</v>
      </c>
      <c r="AE132" s="117">
        <v>117.81</v>
      </c>
      <c r="AF132" s="117">
        <v>120.41</v>
      </c>
      <c r="AG132" s="117">
        <v>123.04</v>
      </c>
      <c r="AH132" s="117">
        <v>125.7</v>
      </c>
      <c r="AI132" s="117">
        <v>128.4</v>
      </c>
      <c r="AJ132" s="117">
        <v>131.13</v>
      </c>
      <c r="AK132" s="117">
        <v>133.9</v>
      </c>
      <c r="AL132" s="117">
        <v>136.69999999999999</v>
      </c>
      <c r="AM132" s="117">
        <v>139.54</v>
      </c>
      <c r="AN132" s="117">
        <v>142.41</v>
      </c>
      <c r="AO132" s="117">
        <v>145.32</v>
      </c>
      <c r="AP132" s="117">
        <v>148.27000000000001</v>
      </c>
      <c r="AQ132" s="117">
        <v>151.26</v>
      </c>
      <c r="AR132" s="117">
        <v>154.28</v>
      </c>
      <c r="AS132" s="117">
        <v>157.34</v>
      </c>
      <c r="AT132" s="117">
        <v>160.44999999999999</v>
      </c>
      <c r="AU132" s="117">
        <v>163.59</v>
      </c>
      <c r="AV132" s="117">
        <v>166.77</v>
      </c>
      <c r="AW132" s="117">
        <v>170</v>
      </c>
      <c r="AX132" s="117">
        <v>173.26</v>
      </c>
      <c r="AY132" s="117">
        <v>176.57</v>
      </c>
      <c r="AZ132" s="117">
        <v>179.92</v>
      </c>
      <c r="BA132" s="118">
        <v>183.31</v>
      </c>
    </row>
    <row r="133" spans="1:53" s="104" customFormat="1">
      <c r="A133" s="114">
        <f>C131</f>
        <v>36</v>
      </c>
      <c r="C133" s="115"/>
      <c r="D133" s="116" t="s">
        <v>119</v>
      </c>
      <c r="E133" s="116">
        <v>83.35</v>
      </c>
      <c r="F133" s="117">
        <v>85.41</v>
      </c>
      <c r="G133" s="117">
        <v>87.78</v>
      </c>
      <c r="H133" s="117">
        <v>90.29</v>
      </c>
      <c r="I133" s="117">
        <v>92.73</v>
      </c>
      <c r="J133" s="117">
        <v>95.25</v>
      </c>
      <c r="K133" s="117">
        <v>97.46</v>
      </c>
      <c r="L133" s="117">
        <v>99.52</v>
      </c>
      <c r="M133" s="117">
        <v>101.35</v>
      </c>
      <c r="N133" s="117">
        <v>103.76</v>
      </c>
      <c r="O133" s="117">
        <v>106.35</v>
      </c>
      <c r="P133" s="117">
        <v>109.1</v>
      </c>
      <c r="Q133" s="117">
        <v>111.84</v>
      </c>
      <c r="R133" s="117">
        <v>114.74</v>
      </c>
      <c r="S133" s="117">
        <v>116.42</v>
      </c>
      <c r="T133" s="117">
        <v>119.17</v>
      </c>
      <c r="U133" s="117">
        <v>121.76</v>
      </c>
      <c r="V133" s="117">
        <v>124.2</v>
      </c>
      <c r="W133" s="117">
        <v>127.1</v>
      </c>
      <c r="X133" s="117">
        <v>129.08000000000001</v>
      </c>
      <c r="Y133" s="117">
        <v>132.13999999999999</v>
      </c>
      <c r="Z133" s="117">
        <v>135.04</v>
      </c>
      <c r="AA133" s="117">
        <v>137.02000000000001</v>
      </c>
      <c r="AB133" s="117">
        <v>140.38</v>
      </c>
      <c r="AC133" s="117">
        <v>142.66</v>
      </c>
      <c r="AD133" s="117">
        <v>145.41</v>
      </c>
      <c r="AE133" s="117">
        <v>148.16</v>
      </c>
      <c r="AF133" s="117">
        <v>151.66999999999999</v>
      </c>
      <c r="AG133" s="117">
        <v>153.94999999999999</v>
      </c>
      <c r="AH133" s="117">
        <v>156.55000000000001</v>
      </c>
      <c r="AI133" s="117">
        <v>159.75</v>
      </c>
      <c r="AJ133" s="117">
        <v>163.11000000000001</v>
      </c>
      <c r="AK133" s="117">
        <v>165.24</v>
      </c>
      <c r="AL133" s="117">
        <v>167.99</v>
      </c>
      <c r="AM133" s="117">
        <v>172.42</v>
      </c>
      <c r="AN133" s="117">
        <v>174.4</v>
      </c>
      <c r="AO133" s="117">
        <v>176.99</v>
      </c>
      <c r="AP133" s="117">
        <v>181.87</v>
      </c>
      <c r="AQ133" s="117">
        <v>183.1</v>
      </c>
      <c r="AR133" s="117">
        <v>187.29</v>
      </c>
      <c r="AS133" s="117">
        <v>190.04</v>
      </c>
      <c r="AT133" s="117">
        <v>193.09</v>
      </c>
      <c r="AU133" s="117">
        <v>197.67</v>
      </c>
      <c r="AV133" s="117">
        <v>200.41</v>
      </c>
      <c r="AW133" s="117">
        <v>203.46</v>
      </c>
      <c r="AX133" s="117">
        <v>206.21</v>
      </c>
      <c r="AY133" s="117">
        <v>210.18</v>
      </c>
      <c r="AZ133" s="117">
        <v>213.84</v>
      </c>
      <c r="BA133" s="118">
        <v>217.5</v>
      </c>
    </row>
    <row r="134" spans="1:53" s="104" customFormat="1">
      <c r="B134" s="114"/>
      <c r="C134" s="109">
        <v>37</v>
      </c>
      <c r="D134" s="106" t="s">
        <v>117</v>
      </c>
      <c r="E134" s="106">
        <v>43.64</v>
      </c>
      <c r="F134" s="112">
        <v>45.04</v>
      </c>
      <c r="G134" s="112">
        <v>46.46</v>
      </c>
      <c r="H134" s="112">
        <v>47.89</v>
      </c>
      <c r="I134" s="112">
        <v>50.73</v>
      </c>
      <c r="J134" s="112">
        <v>52.24</v>
      </c>
      <c r="K134" s="112">
        <v>53.76</v>
      </c>
      <c r="L134" s="112">
        <v>55.3</v>
      </c>
      <c r="M134" s="112">
        <v>56.86</v>
      </c>
      <c r="N134" s="112">
        <v>60.04</v>
      </c>
      <c r="O134" s="112">
        <v>61.67</v>
      </c>
      <c r="P134" s="112">
        <v>63.33</v>
      </c>
      <c r="Q134" s="112">
        <v>65.010000000000005</v>
      </c>
      <c r="R134" s="112">
        <v>66.709999999999994</v>
      </c>
      <c r="S134" s="112">
        <v>70.25</v>
      </c>
      <c r="T134" s="112">
        <v>72.03</v>
      </c>
      <c r="U134" s="112">
        <v>73.84</v>
      </c>
      <c r="V134" s="112">
        <v>75.67</v>
      </c>
      <c r="W134" s="112">
        <v>77.52</v>
      </c>
      <c r="X134" s="112">
        <v>79.400000000000006</v>
      </c>
      <c r="Y134" s="112">
        <v>83.41</v>
      </c>
      <c r="Z134" s="112">
        <v>83.23</v>
      </c>
      <c r="AA134" s="112">
        <v>87.39</v>
      </c>
      <c r="AB134" s="112">
        <v>89.42</v>
      </c>
      <c r="AC134" s="112">
        <v>91.47</v>
      </c>
      <c r="AD134" s="112">
        <v>93.55</v>
      </c>
      <c r="AE134" s="112">
        <v>95.66</v>
      </c>
      <c r="AF134" s="112">
        <v>97.8</v>
      </c>
      <c r="AG134" s="112">
        <v>102.5</v>
      </c>
      <c r="AH134" s="112">
        <v>104.75</v>
      </c>
      <c r="AI134" s="112">
        <v>107.03</v>
      </c>
      <c r="AJ134" s="112">
        <v>109.34</v>
      </c>
      <c r="AK134" s="112">
        <v>111.69</v>
      </c>
      <c r="AL134" s="112">
        <v>114.06</v>
      </c>
      <c r="AM134" s="112">
        <v>116.48</v>
      </c>
      <c r="AN134" s="112">
        <v>118.92</v>
      </c>
      <c r="AO134" s="112">
        <v>124.4</v>
      </c>
      <c r="AP134" s="112">
        <v>126.97</v>
      </c>
      <c r="AQ134" s="112">
        <v>129.58000000000001</v>
      </c>
      <c r="AR134" s="112">
        <v>132.22999999999999</v>
      </c>
      <c r="AS134" s="112">
        <v>134.91</v>
      </c>
      <c r="AT134" s="112">
        <v>137.63999999999999</v>
      </c>
      <c r="AU134" s="112">
        <v>140.4</v>
      </c>
      <c r="AV134" s="112">
        <v>146.65</v>
      </c>
      <c r="AW134" s="112">
        <v>149.55000000000001</v>
      </c>
      <c r="AX134" s="112">
        <v>152.5</v>
      </c>
      <c r="AY134" s="112">
        <v>155.49</v>
      </c>
      <c r="AZ134" s="112">
        <v>158.52000000000001</v>
      </c>
      <c r="BA134" s="113">
        <v>161.59</v>
      </c>
    </row>
    <row r="135" spans="1:53" s="104" customFormat="1">
      <c r="B135" s="114">
        <f>C134</f>
        <v>37</v>
      </c>
      <c r="C135" s="115"/>
      <c r="D135" s="116" t="s">
        <v>118</v>
      </c>
      <c r="E135" s="116">
        <v>62.94</v>
      </c>
      <c r="F135" s="117">
        <v>64.959999999999994</v>
      </c>
      <c r="G135" s="117">
        <v>67.010000000000005</v>
      </c>
      <c r="H135" s="117">
        <v>69.069999999999993</v>
      </c>
      <c r="I135" s="117">
        <v>71.16</v>
      </c>
      <c r="J135" s="117">
        <v>73.28</v>
      </c>
      <c r="K135" s="117">
        <v>75.41</v>
      </c>
      <c r="L135" s="117">
        <v>77.569999999999993</v>
      </c>
      <c r="M135" s="117">
        <v>79.760000000000005</v>
      </c>
      <c r="N135" s="117">
        <v>81.97</v>
      </c>
      <c r="O135" s="117">
        <v>84.2</v>
      </c>
      <c r="P135" s="117">
        <v>86.47</v>
      </c>
      <c r="Q135" s="117">
        <v>88.76</v>
      </c>
      <c r="R135" s="117">
        <v>91.08</v>
      </c>
      <c r="S135" s="117">
        <v>93.42</v>
      </c>
      <c r="T135" s="117">
        <v>95.8</v>
      </c>
      <c r="U135" s="117">
        <v>98.2</v>
      </c>
      <c r="V135" s="117">
        <v>100.63</v>
      </c>
      <c r="W135" s="117">
        <v>103.1</v>
      </c>
      <c r="X135" s="117">
        <v>105.59</v>
      </c>
      <c r="Y135" s="117">
        <v>108.12</v>
      </c>
      <c r="Z135" s="117">
        <v>110.68</v>
      </c>
      <c r="AA135" s="117">
        <v>113.28</v>
      </c>
      <c r="AB135" s="117">
        <v>115.9</v>
      </c>
      <c r="AC135" s="117">
        <v>118.57</v>
      </c>
      <c r="AD135" s="117">
        <v>121.26</v>
      </c>
      <c r="AE135" s="117">
        <v>124</v>
      </c>
      <c r="AF135" s="117">
        <v>126.77</v>
      </c>
      <c r="AG135" s="117">
        <v>129.57</v>
      </c>
      <c r="AH135" s="117">
        <v>132.41999999999999</v>
      </c>
      <c r="AI135" s="117">
        <v>135.31</v>
      </c>
      <c r="AJ135" s="117">
        <v>138.22999999999999</v>
      </c>
      <c r="AK135" s="117">
        <v>141.19</v>
      </c>
      <c r="AL135" s="117">
        <v>144.19999999999999</v>
      </c>
      <c r="AM135" s="117">
        <v>147.25</v>
      </c>
      <c r="AN135" s="117">
        <v>150.34</v>
      </c>
      <c r="AO135" s="117">
        <v>153.47</v>
      </c>
      <c r="AP135" s="117">
        <v>156.65</v>
      </c>
      <c r="AQ135" s="117">
        <v>159.87</v>
      </c>
      <c r="AR135" s="117">
        <v>163.13999999999999</v>
      </c>
      <c r="AS135" s="117">
        <v>166.45</v>
      </c>
      <c r="AT135" s="117">
        <v>169.81</v>
      </c>
      <c r="AU135" s="117">
        <v>173.21</v>
      </c>
      <c r="AV135" s="117">
        <v>176.67</v>
      </c>
      <c r="AW135" s="117">
        <v>180.17</v>
      </c>
      <c r="AX135" s="117">
        <v>183.72</v>
      </c>
      <c r="AY135" s="117">
        <v>187.32</v>
      </c>
      <c r="AZ135" s="117">
        <v>190.97</v>
      </c>
      <c r="BA135" s="118">
        <v>194.67</v>
      </c>
    </row>
    <row r="136" spans="1:53" s="104" customFormat="1">
      <c r="A136" s="114">
        <f>C134</f>
        <v>37</v>
      </c>
      <c r="C136" s="115"/>
      <c r="D136" s="116" t="s">
        <v>119</v>
      </c>
      <c r="E136" s="116">
        <v>87.39</v>
      </c>
      <c r="F136" s="117">
        <v>89.61</v>
      </c>
      <c r="G136" s="117">
        <v>91.97</v>
      </c>
      <c r="H136" s="117">
        <v>95.56</v>
      </c>
      <c r="I136" s="117">
        <v>98.3</v>
      </c>
      <c r="J136" s="117">
        <v>100.13</v>
      </c>
      <c r="K136" s="117">
        <v>102.58</v>
      </c>
      <c r="L136" s="117">
        <v>104.52</v>
      </c>
      <c r="M136" s="117">
        <v>106.96</v>
      </c>
      <c r="N136" s="117">
        <v>109.4</v>
      </c>
      <c r="O136" s="117">
        <v>112.15</v>
      </c>
      <c r="P136" s="117">
        <v>114.9</v>
      </c>
      <c r="Q136" s="117">
        <v>117.49</v>
      </c>
      <c r="R136" s="117">
        <v>120.24</v>
      </c>
      <c r="S136" s="117">
        <v>121.91</v>
      </c>
      <c r="T136" s="117">
        <v>124.97</v>
      </c>
      <c r="U136" s="117">
        <v>127.56</v>
      </c>
      <c r="V136" s="117">
        <v>130.61000000000001</v>
      </c>
      <c r="W136" s="117">
        <v>133.66</v>
      </c>
      <c r="X136" s="117">
        <v>135.34</v>
      </c>
      <c r="Y136" s="117">
        <v>138.69999999999999</v>
      </c>
      <c r="Z136" s="117">
        <v>142.05000000000001</v>
      </c>
      <c r="AA136" s="117">
        <v>144.19</v>
      </c>
      <c r="AB136" s="117">
        <v>147.85</v>
      </c>
      <c r="AC136" s="117">
        <v>149.99</v>
      </c>
      <c r="AD136" s="117">
        <v>152.58000000000001</v>
      </c>
      <c r="AE136" s="117">
        <v>155.94</v>
      </c>
      <c r="AF136" s="117">
        <v>159.44999999999999</v>
      </c>
      <c r="AG136" s="117">
        <v>162.65</v>
      </c>
      <c r="AH136" s="117">
        <v>164.63</v>
      </c>
      <c r="AI136" s="117">
        <v>167.99</v>
      </c>
      <c r="AJ136" s="117">
        <v>172.42</v>
      </c>
      <c r="AK136" s="117">
        <v>174.4</v>
      </c>
      <c r="AL136" s="117">
        <v>176.99</v>
      </c>
      <c r="AM136" s="117">
        <v>181.87</v>
      </c>
      <c r="AN136" s="117">
        <v>184.16</v>
      </c>
      <c r="AO136" s="117">
        <v>187.29</v>
      </c>
      <c r="AP136" s="117">
        <v>191.87</v>
      </c>
      <c r="AQ136" s="117">
        <v>194</v>
      </c>
      <c r="AR136" s="117">
        <v>197.97</v>
      </c>
      <c r="AS136" s="117">
        <v>200.41</v>
      </c>
      <c r="AT136" s="117">
        <v>205.29</v>
      </c>
      <c r="AU136" s="117">
        <v>209.26</v>
      </c>
      <c r="AV136" s="117">
        <v>212.31</v>
      </c>
      <c r="AW136" s="117">
        <v>215.67</v>
      </c>
      <c r="AX136" s="117">
        <v>219.33</v>
      </c>
      <c r="AY136" s="117">
        <v>222.69</v>
      </c>
      <c r="AZ136" s="117">
        <v>226.96</v>
      </c>
      <c r="BA136" s="118">
        <v>229.71</v>
      </c>
    </row>
    <row r="137" spans="1:53" s="104" customFormat="1">
      <c r="C137" s="109">
        <v>38</v>
      </c>
      <c r="D137" s="106" t="s">
        <v>117</v>
      </c>
      <c r="E137" s="106">
        <v>45.99</v>
      </c>
      <c r="F137" s="112">
        <v>47.45</v>
      </c>
      <c r="G137" s="112">
        <v>48.93</v>
      </c>
      <c r="H137" s="112">
        <v>51.85</v>
      </c>
      <c r="I137" s="112">
        <v>53.4</v>
      </c>
      <c r="J137" s="112">
        <v>54.98</v>
      </c>
      <c r="K137" s="112">
        <v>56.57</v>
      </c>
      <c r="L137" s="112">
        <v>58.19</v>
      </c>
      <c r="M137" s="112">
        <v>59.82</v>
      </c>
      <c r="N137" s="112">
        <v>63.16</v>
      </c>
      <c r="O137" s="112">
        <v>64.89</v>
      </c>
      <c r="P137" s="112">
        <v>66.63</v>
      </c>
      <c r="Q137" s="112">
        <v>68.400000000000006</v>
      </c>
      <c r="R137" s="112">
        <v>70.19</v>
      </c>
      <c r="S137" s="112">
        <v>73.92</v>
      </c>
      <c r="T137" s="112">
        <v>75.81</v>
      </c>
      <c r="U137" s="112">
        <v>77.72</v>
      </c>
      <c r="V137" s="112">
        <v>79.66</v>
      </c>
      <c r="W137" s="112">
        <v>81.63</v>
      </c>
      <c r="X137" s="112">
        <v>83.62</v>
      </c>
      <c r="Y137" s="112">
        <v>85.64</v>
      </c>
      <c r="Z137" s="112">
        <v>89.97</v>
      </c>
      <c r="AA137" s="112">
        <v>92.1</v>
      </c>
      <c r="AB137" s="112">
        <v>94.26</v>
      </c>
      <c r="AC137" s="112">
        <v>96.46</v>
      </c>
      <c r="AD137" s="112">
        <v>98.68</v>
      </c>
      <c r="AE137" s="112">
        <v>103.5</v>
      </c>
      <c r="AF137" s="112">
        <v>105.85</v>
      </c>
      <c r="AG137" s="112">
        <v>105.56</v>
      </c>
      <c r="AH137" s="112">
        <v>110.65</v>
      </c>
      <c r="AI137" s="112">
        <v>113.11</v>
      </c>
      <c r="AJ137" s="112">
        <v>115.6</v>
      </c>
      <c r="AK137" s="112">
        <v>118.14</v>
      </c>
      <c r="AL137" s="112">
        <v>120.71</v>
      </c>
      <c r="AM137" s="112">
        <v>123.32</v>
      </c>
      <c r="AN137" s="112">
        <v>125.96</v>
      </c>
      <c r="AO137" s="112">
        <v>131.83000000000001</v>
      </c>
      <c r="AP137" s="112">
        <v>134.63</v>
      </c>
      <c r="AQ137" s="112">
        <v>137.47</v>
      </c>
      <c r="AR137" s="112">
        <v>140.35</v>
      </c>
      <c r="AS137" s="112">
        <v>143.28</v>
      </c>
      <c r="AT137" s="112">
        <v>146.26</v>
      </c>
      <c r="AU137" s="112">
        <v>149.28</v>
      </c>
      <c r="AV137" s="112">
        <v>152.34</v>
      </c>
      <c r="AW137" s="112">
        <v>159.19999999999999</v>
      </c>
      <c r="AX137" s="112">
        <v>162.44</v>
      </c>
      <c r="AY137" s="112">
        <v>165.72</v>
      </c>
      <c r="AZ137" s="112">
        <v>169.06</v>
      </c>
      <c r="BA137" s="113">
        <v>172.44</v>
      </c>
    </row>
    <row r="138" spans="1:53" s="104" customFormat="1">
      <c r="B138" s="114">
        <f>C137</f>
        <v>38</v>
      </c>
      <c r="C138" s="115"/>
      <c r="D138" s="116" t="s">
        <v>118</v>
      </c>
      <c r="E138" s="116">
        <v>66.33</v>
      </c>
      <c r="F138" s="117">
        <v>68.44</v>
      </c>
      <c r="G138" s="117">
        <v>70.569999999999993</v>
      </c>
      <c r="H138" s="117">
        <v>72.73</v>
      </c>
      <c r="I138" s="117">
        <v>74.91</v>
      </c>
      <c r="J138" s="117">
        <v>77.12</v>
      </c>
      <c r="K138" s="117">
        <v>79.36</v>
      </c>
      <c r="L138" s="117">
        <v>81.62</v>
      </c>
      <c r="M138" s="117">
        <v>83.92</v>
      </c>
      <c r="N138" s="117">
        <v>86.24</v>
      </c>
      <c r="O138" s="117">
        <v>88.59</v>
      </c>
      <c r="P138" s="117">
        <v>90.97</v>
      </c>
      <c r="Q138" s="117">
        <v>93.38</v>
      </c>
      <c r="R138" s="117">
        <v>95.83</v>
      </c>
      <c r="S138" s="117">
        <v>98.31</v>
      </c>
      <c r="T138" s="117">
        <v>100.82</v>
      </c>
      <c r="U138" s="117">
        <v>103.36</v>
      </c>
      <c r="V138" s="117">
        <v>105.94</v>
      </c>
      <c r="W138" s="117">
        <v>108.55</v>
      </c>
      <c r="X138" s="117">
        <v>111.2</v>
      </c>
      <c r="Y138" s="117">
        <v>113.89</v>
      </c>
      <c r="Z138" s="117">
        <v>116.61</v>
      </c>
      <c r="AA138" s="117">
        <v>119.38</v>
      </c>
      <c r="AB138" s="117">
        <v>122.18</v>
      </c>
      <c r="AC138" s="117">
        <v>125.03</v>
      </c>
      <c r="AD138" s="117">
        <v>127.91</v>
      </c>
      <c r="AE138" s="117">
        <v>130.84</v>
      </c>
      <c r="AF138" s="117">
        <v>133.81</v>
      </c>
      <c r="AG138" s="117">
        <v>136.83000000000001</v>
      </c>
      <c r="AH138" s="117">
        <v>139.88999999999999</v>
      </c>
      <c r="AI138" s="117">
        <v>142.99</v>
      </c>
      <c r="AJ138" s="117">
        <v>146.15</v>
      </c>
      <c r="AK138" s="117">
        <v>149.35</v>
      </c>
      <c r="AL138" s="117">
        <v>152.6</v>
      </c>
      <c r="AM138" s="117">
        <v>155.9</v>
      </c>
      <c r="AN138" s="117">
        <v>159.24</v>
      </c>
      <c r="AO138" s="117">
        <v>162.63999999999999</v>
      </c>
      <c r="AP138" s="117">
        <v>166.1</v>
      </c>
      <c r="AQ138" s="117">
        <v>169.6</v>
      </c>
      <c r="AR138" s="117">
        <v>173.16</v>
      </c>
      <c r="AS138" s="117">
        <v>176.77</v>
      </c>
      <c r="AT138" s="117">
        <v>180.44</v>
      </c>
      <c r="AU138" s="117">
        <v>184.17</v>
      </c>
      <c r="AV138" s="117">
        <v>187.95</v>
      </c>
      <c r="AW138" s="117">
        <v>191.79</v>
      </c>
      <c r="AX138" s="117">
        <v>195.69</v>
      </c>
      <c r="AY138" s="117">
        <v>199.65</v>
      </c>
      <c r="AZ138" s="117">
        <v>203.66</v>
      </c>
      <c r="BA138" s="118">
        <v>207.74</v>
      </c>
    </row>
    <row r="139" spans="1:53" s="104" customFormat="1">
      <c r="A139" s="114">
        <f>C137</f>
        <v>38</v>
      </c>
      <c r="C139" s="115"/>
      <c r="D139" s="116" t="s">
        <v>119</v>
      </c>
      <c r="E139" s="116">
        <v>91.67</v>
      </c>
      <c r="F139" s="117">
        <v>96.17</v>
      </c>
      <c r="G139" s="117">
        <v>98.53</v>
      </c>
      <c r="H139" s="117">
        <v>100.97</v>
      </c>
      <c r="I139" s="117">
        <v>102.88</v>
      </c>
      <c r="J139" s="117">
        <v>105.74</v>
      </c>
      <c r="K139" s="117">
        <v>107.72</v>
      </c>
      <c r="L139" s="117">
        <v>110.32</v>
      </c>
      <c r="M139" s="117">
        <v>112.76</v>
      </c>
      <c r="N139" s="117">
        <v>115.35</v>
      </c>
      <c r="O139" s="117">
        <v>118.25</v>
      </c>
      <c r="P139" s="117">
        <v>121</v>
      </c>
      <c r="Q139" s="117">
        <v>123.13</v>
      </c>
      <c r="R139" s="117">
        <v>126.03</v>
      </c>
      <c r="S139" s="117">
        <v>128.93</v>
      </c>
      <c r="T139" s="117">
        <v>132.13999999999999</v>
      </c>
      <c r="U139" s="117">
        <v>135.04</v>
      </c>
      <c r="V139" s="117">
        <v>137.02000000000001</v>
      </c>
      <c r="W139" s="117">
        <v>140.38</v>
      </c>
      <c r="X139" s="117">
        <v>142.97</v>
      </c>
      <c r="Y139" s="117">
        <v>146.16999999999999</v>
      </c>
      <c r="Z139" s="117">
        <v>148.91999999999999</v>
      </c>
      <c r="AA139" s="117">
        <v>152.28</v>
      </c>
      <c r="AB139" s="117">
        <v>155.47999999999999</v>
      </c>
      <c r="AC139" s="117">
        <v>158.68</v>
      </c>
      <c r="AD139" s="117">
        <v>161.28</v>
      </c>
      <c r="AE139" s="117">
        <v>163.87</v>
      </c>
      <c r="AF139" s="117">
        <v>167.99</v>
      </c>
      <c r="AG139" s="117">
        <v>172.42</v>
      </c>
      <c r="AH139" s="117">
        <v>174.4</v>
      </c>
      <c r="AI139" s="117">
        <v>176.99</v>
      </c>
      <c r="AJ139" s="117">
        <v>181.87</v>
      </c>
      <c r="AK139" s="117">
        <v>185.38</v>
      </c>
      <c r="AL139" s="117">
        <v>187.29</v>
      </c>
      <c r="AM139" s="117">
        <v>192.17</v>
      </c>
      <c r="AN139" s="117">
        <v>194.92</v>
      </c>
      <c r="AO139" s="117">
        <v>198.89</v>
      </c>
      <c r="AP139" s="117">
        <v>203.46</v>
      </c>
      <c r="AQ139" s="117">
        <v>206.21</v>
      </c>
      <c r="AR139" s="117">
        <v>209.26</v>
      </c>
      <c r="AS139" s="117">
        <v>213.84</v>
      </c>
      <c r="AT139" s="117">
        <v>218.11</v>
      </c>
      <c r="AU139" s="117">
        <v>221.77</v>
      </c>
      <c r="AV139" s="117">
        <v>226.35</v>
      </c>
      <c r="AW139" s="117">
        <v>229.71</v>
      </c>
      <c r="AX139" s="117">
        <v>233.98</v>
      </c>
      <c r="AY139" s="117">
        <v>237.95</v>
      </c>
      <c r="AZ139" s="117">
        <v>243.13</v>
      </c>
      <c r="BA139" s="118">
        <v>245.88</v>
      </c>
    </row>
    <row r="140" spans="1:53" s="104" customFormat="1">
      <c r="B140" s="114"/>
      <c r="C140" s="109">
        <v>39</v>
      </c>
      <c r="D140" s="106" t="s">
        <v>117</v>
      </c>
      <c r="E140" s="106">
        <v>48.5</v>
      </c>
      <c r="F140" s="112">
        <v>50.03</v>
      </c>
      <c r="G140" s="112">
        <v>53.03</v>
      </c>
      <c r="H140" s="112">
        <v>54.64</v>
      </c>
      <c r="I140" s="112">
        <v>56.28</v>
      </c>
      <c r="J140" s="112">
        <v>57.93</v>
      </c>
      <c r="K140" s="112">
        <v>59.61</v>
      </c>
      <c r="L140" s="112">
        <v>61.31</v>
      </c>
      <c r="M140" s="112">
        <v>63.03</v>
      </c>
      <c r="N140" s="112">
        <v>66.55</v>
      </c>
      <c r="O140" s="112">
        <v>68.37</v>
      </c>
      <c r="P140" s="112">
        <v>70.209999999999994</v>
      </c>
      <c r="Q140" s="112">
        <v>72.08</v>
      </c>
      <c r="R140" s="112">
        <v>73.98</v>
      </c>
      <c r="S140" s="112">
        <v>75.91</v>
      </c>
      <c r="T140" s="112">
        <v>77.86</v>
      </c>
      <c r="U140" s="112">
        <v>81.97</v>
      </c>
      <c r="V140" s="112">
        <v>84.04</v>
      </c>
      <c r="W140" s="112">
        <v>86.14</v>
      </c>
      <c r="X140" s="112">
        <v>88.26</v>
      </c>
      <c r="Y140" s="112">
        <v>92.77</v>
      </c>
      <c r="Z140" s="112">
        <v>95.03</v>
      </c>
      <c r="AA140" s="112">
        <v>94.85</v>
      </c>
      <c r="AB140" s="112">
        <v>99.64</v>
      </c>
      <c r="AC140" s="112">
        <v>102</v>
      </c>
      <c r="AD140" s="112">
        <v>104.4</v>
      </c>
      <c r="AE140" s="112">
        <v>106.84</v>
      </c>
      <c r="AF140" s="112">
        <v>109.32</v>
      </c>
      <c r="AG140" s="112">
        <v>114.67</v>
      </c>
      <c r="AH140" s="112">
        <v>117.29</v>
      </c>
      <c r="AI140" s="112">
        <v>119.96</v>
      </c>
      <c r="AJ140" s="112">
        <v>122.67</v>
      </c>
      <c r="AK140" s="112">
        <v>125.43</v>
      </c>
      <c r="AL140" s="112">
        <v>128.22999999999999</v>
      </c>
      <c r="AM140" s="112">
        <v>131.08000000000001</v>
      </c>
      <c r="AN140" s="112">
        <v>133.97999999999999</v>
      </c>
      <c r="AO140" s="112">
        <v>140.31</v>
      </c>
      <c r="AP140" s="112">
        <v>143.38</v>
      </c>
      <c r="AQ140" s="112">
        <v>146.5</v>
      </c>
      <c r="AR140" s="112">
        <v>149.68</v>
      </c>
      <c r="AS140" s="112">
        <v>152.91</v>
      </c>
      <c r="AT140" s="112">
        <v>156.19</v>
      </c>
      <c r="AU140" s="112">
        <v>159.53</v>
      </c>
      <c r="AV140" s="112">
        <v>166.85</v>
      </c>
      <c r="AW140" s="112">
        <v>170.38</v>
      </c>
      <c r="AX140" s="112">
        <v>173.97</v>
      </c>
      <c r="AY140" s="112">
        <v>177.62</v>
      </c>
      <c r="AZ140" s="112">
        <v>181.33</v>
      </c>
      <c r="BA140" s="113">
        <v>185.1</v>
      </c>
    </row>
    <row r="141" spans="1:53" s="104" customFormat="1">
      <c r="B141" s="114">
        <f>C140</f>
        <v>39</v>
      </c>
      <c r="C141" s="115"/>
      <c r="D141" s="116" t="s">
        <v>118</v>
      </c>
      <c r="E141" s="116">
        <v>69.95</v>
      </c>
      <c r="F141" s="117">
        <v>72.150000000000006</v>
      </c>
      <c r="G141" s="117">
        <v>74.39</v>
      </c>
      <c r="H141" s="117">
        <v>76.650000000000006</v>
      </c>
      <c r="I141" s="117">
        <v>78.94</v>
      </c>
      <c r="J141" s="117">
        <v>81.260000000000005</v>
      </c>
      <c r="K141" s="117">
        <v>83.61</v>
      </c>
      <c r="L141" s="117">
        <v>86</v>
      </c>
      <c r="M141" s="117">
        <v>88.41</v>
      </c>
      <c r="N141" s="117">
        <v>90.86</v>
      </c>
      <c r="O141" s="117">
        <v>93.35</v>
      </c>
      <c r="P141" s="117">
        <v>95.86</v>
      </c>
      <c r="Q141" s="117">
        <v>98.42</v>
      </c>
      <c r="R141" s="117">
        <v>101.01</v>
      </c>
      <c r="S141" s="117">
        <v>103.64</v>
      </c>
      <c r="T141" s="117">
        <v>106.31</v>
      </c>
      <c r="U141" s="117">
        <v>109.01</v>
      </c>
      <c r="V141" s="117">
        <v>111.76</v>
      </c>
      <c r="W141" s="117">
        <v>114.55</v>
      </c>
      <c r="X141" s="117">
        <v>117.38</v>
      </c>
      <c r="Y141" s="117">
        <v>120.26</v>
      </c>
      <c r="Z141" s="117">
        <v>123.18</v>
      </c>
      <c r="AA141" s="117">
        <v>126.14</v>
      </c>
      <c r="AB141" s="117">
        <v>129.15</v>
      </c>
      <c r="AC141" s="117">
        <v>132.21</v>
      </c>
      <c r="AD141" s="117">
        <v>135.32</v>
      </c>
      <c r="AE141" s="117">
        <v>138.47999999999999</v>
      </c>
      <c r="AF141" s="117">
        <v>141.69999999999999</v>
      </c>
      <c r="AG141" s="117">
        <v>144.96</v>
      </c>
      <c r="AH141" s="117">
        <v>148.28</v>
      </c>
      <c r="AI141" s="117">
        <v>151.65</v>
      </c>
      <c r="AJ141" s="117">
        <v>155.08000000000001</v>
      </c>
      <c r="AK141" s="117">
        <v>158.57</v>
      </c>
      <c r="AL141" s="117">
        <v>162.11000000000001</v>
      </c>
      <c r="AM141" s="117">
        <v>165.71</v>
      </c>
      <c r="AN141" s="117">
        <v>169.38</v>
      </c>
      <c r="AO141" s="117">
        <v>173.1</v>
      </c>
      <c r="AP141" s="117">
        <v>176.89</v>
      </c>
      <c r="AQ141" s="117">
        <v>180.74</v>
      </c>
      <c r="AR141" s="117">
        <v>184.66</v>
      </c>
      <c r="AS141" s="117">
        <v>188.65</v>
      </c>
      <c r="AT141" s="117">
        <v>192.7</v>
      </c>
      <c r="AU141" s="117">
        <v>196.81</v>
      </c>
      <c r="AV141" s="117">
        <v>201</v>
      </c>
      <c r="AW141" s="117">
        <v>205.26</v>
      </c>
      <c r="AX141" s="117">
        <v>209.58</v>
      </c>
      <c r="AY141" s="117">
        <v>213.98</v>
      </c>
      <c r="AZ141" s="117">
        <v>218.45</v>
      </c>
      <c r="BA141" s="118">
        <v>222.99</v>
      </c>
    </row>
    <row r="142" spans="1:53" s="104" customFormat="1">
      <c r="A142" s="114">
        <f>C140</f>
        <v>39</v>
      </c>
      <c r="C142" s="115"/>
      <c r="D142" s="116" t="s">
        <v>119</v>
      </c>
      <c r="E142" s="116">
        <v>98.53</v>
      </c>
      <c r="F142" s="117">
        <v>101.05</v>
      </c>
      <c r="G142" s="117">
        <v>103.57</v>
      </c>
      <c r="H142" s="117">
        <v>106.2</v>
      </c>
      <c r="I142" s="117">
        <v>108.79</v>
      </c>
      <c r="J142" s="117">
        <v>111.39</v>
      </c>
      <c r="K142" s="117">
        <v>113.83</v>
      </c>
      <c r="L142" s="117">
        <v>115.51</v>
      </c>
      <c r="M142" s="117">
        <v>119.17</v>
      </c>
      <c r="N142" s="117">
        <v>121.61</v>
      </c>
      <c r="O142" s="117">
        <v>124.2</v>
      </c>
      <c r="P142" s="117">
        <v>127.56</v>
      </c>
      <c r="Q142" s="117">
        <v>130.61000000000001</v>
      </c>
      <c r="R142" s="117">
        <v>133.66</v>
      </c>
      <c r="S142" s="117">
        <v>135.34</v>
      </c>
      <c r="T142" s="117">
        <v>138.69999999999999</v>
      </c>
      <c r="U142" s="117">
        <v>142.21</v>
      </c>
      <c r="V142" s="117">
        <v>145.41</v>
      </c>
      <c r="W142" s="117">
        <v>148.16</v>
      </c>
      <c r="X142" s="117">
        <v>151.66999999999999</v>
      </c>
      <c r="Y142" s="117">
        <v>154.72</v>
      </c>
      <c r="Z142" s="117">
        <v>158.22999999999999</v>
      </c>
      <c r="AA142" s="117">
        <v>160.66999999999999</v>
      </c>
      <c r="AB142" s="117">
        <v>163.72</v>
      </c>
      <c r="AC142" s="117">
        <v>167.99</v>
      </c>
      <c r="AD142" s="117">
        <v>172.42</v>
      </c>
      <c r="AE142" s="117">
        <v>174.4</v>
      </c>
      <c r="AF142" s="117">
        <v>176.99</v>
      </c>
      <c r="AG142" s="117">
        <v>181.87</v>
      </c>
      <c r="AH142" s="117">
        <v>185.54</v>
      </c>
      <c r="AI142" s="117">
        <v>187.83</v>
      </c>
      <c r="AJ142" s="117">
        <v>192.78</v>
      </c>
      <c r="AK142" s="117">
        <v>196.75</v>
      </c>
      <c r="AL142" s="117">
        <v>200.41</v>
      </c>
      <c r="AM142" s="117">
        <v>203.77</v>
      </c>
      <c r="AN142" s="117">
        <v>208.04</v>
      </c>
      <c r="AO142" s="117">
        <v>212.31</v>
      </c>
      <c r="AP142" s="117">
        <v>215.67</v>
      </c>
      <c r="AQ142" s="117">
        <v>219.33</v>
      </c>
      <c r="AR142" s="117">
        <v>223.6</v>
      </c>
      <c r="AS142" s="117">
        <v>228.49</v>
      </c>
      <c r="AT142" s="117">
        <v>233.67</v>
      </c>
      <c r="AU142" s="117">
        <v>236.11</v>
      </c>
      <c r="AV142" s="117">
        <v>242.52</v>
      </c>
      <c r="AW142" s="117">
        <v>244.96</v>
      </c>
      <c r="AX142" s="117">
        <v>251.37</v>
      </c>
      <c r="AY142" s="117">
        <v>254.12</v>
      </c>
      <c r="AZ142" s="117">
        <v>260.52999999999997</v>
      </c>
      <c r="BA142" s="118">
        <v>264.49</v>
      </c>
    </row>
    <row r="143" spans="1:53" s="104" customFormat="1">
      <c r="C143" s="109">
        <v>40</v>
      </c>
      <c r="D143" s="106" t="s">
        <v>117</v>
      </c>
      <c r="E143" s="106">
        <v>51.2</v>
      </c>
      <c r="F143" s="112">
        <v>52.8</v>
      </c>
      <c r="G143" s="112">
        <v>55.96</v>
      </c>
      <c r="H143" s="112">
        <v>57.66</v>
      </c>
      <c r="I143" s="112">
        <v>59.38</v>
      </c>
      <c r="J143" s="112">
        <v>61.13</v>
      </c>
      <c r="K143" s="112">
        <v>62.9</v>
      </c>
      <c r="L143" s="112">
        <v>66.47</v>
      </c>
      <c r="M143" s="112">
        <v>66.52</v>
      </c>
      <c r="N143" s="112">
        <v>70.239999999999995</v>
      </c>
      <c r="O143" s="112">
        <v>72.17</v>
      </c>
      <c r="P143" s="112">
        <v>74.13</v>
      </c>
      <c r="Q143" s="112">
        <v>76.13</v>
      </c>
      <c r="R143" s="112">
        <v>78.150000000000006</v>
      </c>
      <c r="S143" s="112">
        <v>80.2</v>
      </c>
      <c r="T143" s="112">
        <v>84.49</v>
      </c>
      <c r="U143" s="112">
        <v>86.67</v>
      </c>
      <c r="V143" s="112">
        <v>88.88</v>
      </c>
      <c r="W143" s="112">
        <v>91.14</v>
      </c>
      <c r="X143" s="112">
        <v>95.86</v>
      </c>
      <c r="Y143" s="112">
        <v>95.76</v>
      </c>
      <c r="Z143" s="112">
        <v>98.13</v>
      </c>
      <c r="AA143" s="112">
        <v>103.15</v>
      </c>
      <c r="AB143" s="112">
        <v>105.67</v>
      </c>
      <c r="AC143" s="112">
        <v>108.24</v>
      </c>
      <c r="AD143" s="112">
        <v>110.84</v>
      </c>
      <c r="AE143" s="112">
        <v>113.5</v>
      </c>
      <c r="AF143" s="112">
        <v>119.15</v>
      </c>
      <c r="AG143" s="112">
        <v>118.96</v>
      </c>
      <c r="AH143" s="112">
        <v>124.84</v>
      </c>
      <c r="AI143" s="112">
        <v>127.77</v>
      </c>
      <c r="AJ143" s="112">
        <v>130.75</v>
      </c>
      <c r="AK143" s="112">
        <v>133.79</v>
      </c>
      <c r="AL143" s="112">
        <v>136.88</v>
      </c>
      <c r="AM143" s="112">
        <v>140.03</v>
      </c>
      <c r="AN143" s="112">
        <v>143.24</v>
      </c>
      <c r="AO143" s="112">
        <v>146.5</v>
      </c>
      <c r="AP143" s="112">
        <v>153.53</v>
      </c>
      <c r="AQ143" s="112">
        <v>157.01</v>
      </c>
      <c r="AR143" s="112">
        <v>160.55000000000001</v>
      </c>
      <c r="AS143" s="112">
        <v>164.15</v>
      </c>
      <c r="AT143" s="112">
        <v>167.82</v>
      </c>
      <c r="AU143" s="112">
        <v>175.69</v>
      </c>
      <c r="AV143" s="112">
        <v>175.36</v>
      </c>
      <c r="AW143" s="112">
        <v>183.56</v>
      </c>
      <c r="AX143" s="112">
        <v>187.6</v>
      </c>
      <c r="AY143" s="112">
        <v>191.71</v>
      </c>
      <c r="AZ143" s="112">
        <v>195.89</v>
      </c>
      <c r="BA143" s="113">
        <v>200.15</v>
      </c>
    </row>
    <row r="144" spans="1:53" s="104" customFormat="1">
      <c r="B144" s="114">
        <f>C143</f>
        <v>40</v>
      </c>
      <c r="C144" s="115"/>
      <c r="D144" s="116" t="s">
        <v>118</v>
      </c>
      <c r="E144" s="116">
        <v>73.84</v>
      </c>
      <c r="F144" s="117">
        <v>76.150000000000006</v>
      </c>
      <c r="G144" s="117">
        <v>78.5</v>
      </c>
      <c r="H144" s="117">
        <v>80.88</v>
      </c>
      <c r="I144" s="117">
        <v>83.29</v>
      </c>
      <c r="J144" s="117">
        <v>85.74</v>
      </c>
      <c r="K144" s="117">
        <v>88.23</v>
      </c>
      <c r="L144" s="117">
        <v>90.75</v>
      </c>
      <c r="M144" s="117">
        <v>93.31</v>
      </c>
      <c r="N144" s="117">
        <v>95.9</v>
      </c>
      <c r="O144" s="117">
        <v>98.54</v>
      </c>
      <c r="P144" s="117">
        <v>101.22</v>
      </c>
      <c r="Q144" s="117">
        <v>103.94</v>
      </c>
      <c r="R144" s="117">
        <v>106.7</v>
      </c>
      <c r="S144" s="117">
        <v>109.51</v>
      </c>
      <c r="T144" s="117">
        <v>112.36</v>
      </c>
      <c r="U144" s="117">
        <v>115.26</v>
      </c>
      <c r="V144" s="117">
        <v>118.2</v>
      </c>
      <c r="W144" s="117">
        <v>121.2</v>
      </c>
      <c r="X144" s="117">
        <v>124.25</v>
      </c>
      <c r="Y144" s="117">
        <v>127.35</v>
      </c>
      <c r="Z144" s="117">
        <v>130.5</v>
      </c>
      <c r="AA144" s="117">
        <v>133.71</v>
      </c>
      <c r="AB144" s="117">
        <v>136.97</v>
      </c>
      <c r="AC144" s="117">
        <v>140.30000000000001</v>
      </c>
      <c r="AD144" s="117">
        <v>143.68</v>
      </c>
      <c r="AE144" s="117">
        <v>147.12</v>
      </c>
      <c r="AF144" s="117">
        <v>150.62</v>
      </c>
      <c r="AG144" s="117">
        <v>154.19</v>
      </c>
      <c r="AH144" s="117">
        <v>157.83000000000001</v>
      </c>
      <c r="AI144" s="117">
        <v>161.53</v>
      </c>
      <c r="AJ144" s="117">
        <v>165.29</v>
      </c>
      <c r="AK144" s="117">
        <v>169.13</v>
      </c>
      <c r="AL144" s="117">
        <v>173.04</v>
      </c>
      <c r="AM144" s="117">
        <v>177.02</v>
      </c>
      <c r="AN144" s="117">
        <v>181.08</v>
      </c>
      <c r="AO144" s="117">
        <v>185.21</v>
      </c>
      <c r="AP144" s="117">
        <v>189.42</v>
      </c>
      <c r="AQ144" s="117">
        <v>193.7</v>
      </c>
      <c r="AR144" s="117">
        <v>198.07</v>
      </c>
      <c r="AS144" s="117">
        <v>202.52</v>
      </c>
      <c r="AT144" s="117">
        <v>207.05</v>
      </c>
      <c r="AU144" s="117">
        <v>211.66</v>
      </c>
      <c r="AV144" s="117">
        <v>216.35</v>
      </c>
      <c r="AW144" s="117">
        <v>221.13</v>
      </c>
      <c r="AX144" s="117">
        <v>226</v>
      </c>
      <c r="AY144" s="117">
        <v>230.95</v>
      </c>
      <c r="AZ144" s="117">
        <v>235.99</v>
      </c>
      <c r="BA144" s="118">
        <v>241.12</v>
      </c>
    </row>
    <row r="145" spans="1:53" s="104" customFormat="1">
      <c r="A145" s="114">
        <f>C143</f>
        <v>40</v>
      </c>
      <c r="C145" s="115"/>
      <c r="D145" s="116" t="s">
        <v>119</v>
      </c>
      <c r="E145" s="116">
        <v>103.57</v>
      </c>
      <c r="F145" s="117">
        <v>106.24</v>
      </c>
      <c r="G145" s="117">
        <v>108.95</v>
      </c>
      <c r="H145" s="117">
        <v>111.69</v>
      </c>
      <c r="I145" s="117">
        <v>114.59</v>
      </c>
      <c r="J145" s="117">
        <v>117.18</v>
      </c>
      <c r="K145" s="117">
        <v>120.24</v>
      </c>
      <c r="L145" s="117">
        <v>123.13</v>
      </c>
      <c r="M145" s="117">
        <v>125.42</v>
      </c>
      <c r="N145" s="117">
        <v>128.93</v>
      </c>
      <c r="O145" s="117">
        <v>132.13999999999999</v>
      </c>
      <c r="P145" s="117">
        <v>135.04</v>
      </c>
      <c r="Q145" s="117">
        <v>137.02000000000001</v>
      </c>
      <c r="R145" s="117">
        <v>140.38</v>
      </c>
      <c r="S145" s="117">
        <v>144.04</v>
      </c>
      <c r="T145" s="117">
        <v>147.85</v>
      </c>
      <c r="U145" s="117">
        <v>149.99</v>
      </c>
      <c r="V145" s="117">
        <v>153.94999999999999</v>
      </c>
      <c r="W145" s="117">
        <v>156.55000000000001</v>
      </c>
      <c r="X145" s="117">
        <v>159.9</v>
      </c>
      <c r="Y145" s="117">
        <v>163.72</v>
      </c>
      <c r="Z145" s="117">
        <v>167.99</v>
      </c>
      <c r="AA145" s="117">
        <v>172.42</v>
      </c>
      <c r="AB145" s="117">
        <v>174.4</v>
      </c>
      <c r="AC145" s="117">
        <v>176.99</v>
      </c>
      <c r="AD145" s="117">
        <v>181.87</v>
      </c>
      <c r="AE145" s="117">
        <v>186.91</v>
      </c>
      <c r="AF145" s="117">
        <v>189.96</v>
      </c>
      <c r="AG145" s="117">
        <v>193.09</v>
      </c>
      <c r="AH145" s="117">
        <v>197.67</v>
      </c>
      <c r="AI145" s="117">
        <v>200.41</v>
      </c>
      <c r="AJ145" s="117">
        <v>205.91</v>
      </c>
      <c r="AK145" s="117">
        <v>209.26</v>
      </c>
      <c r="AL145" s="117">
        <v>213.84</v>
      </c>
      <c r="AM145" s="117">
        <v>219.33</v>
      </c>
      <c r="AN145" s="117">
        <v>222.38</v>
      </c>
      <c r="AO145" s="117">
        <v>226.96</v>
      </c>
      <c r="AP145" s="117">
        <v>230.93</v>
      </c>
      <c r="AQ145" s="117">
        <v>235.5</v>
      </c>
      <c r="AR145" s="117">
        <v>242.22</v>
      </c>
      <c r="AS145" s="117">
        <v>244.05</v>
      </c>
      <c r="AT145" s="117">
        <v>251.37</v>
      </c>
      <c r="AU145" s="117">
        <v>254.12</v>
      </c>
      <c r="AV145" s="117">
        <v>260.52999999999997</v>
      </c>
      <c r="AW145" s="117">
        <v>264.49</v>
      </c>
      <c r="AX145" s="117">
        <v>270.29000000000002</v>
      </c>
      <c r="AY145" s="117">
        <v>274.87</v>
      </c>
      <c r="AZ145" s="117">
        <v>280.97000000000003</v>
      </c>
      <c r="BA145" s="118">
        <v>285.55</v>
      </c>
    </row>
    <row r="146" spans="1:53" s="104" customFormat="1">
      <c r="B146" s="114"/>
      <c r="C146" s="109">
        <v>41</v>
      </c>
      <c r="D146" s="106" t="s">
        <v>117</v>
      </c>
      <c r="E146" s="106">
        <v>54.11</v>
      </c>
      <c r="F146" s="112">
        <v>55.8</v>
      </c>
      <c r="G146" s="112">
        <v>57.52</v>
      </c>
      <c r="H146" s="112">
        <v>60.93</v>
      </c>
      <c r="I146" s="112">
        <v>62.76</v>
      </c>
      <c r="J146" s="112">
        <v>64.61</v>
      </c>
      <c r="K146" s="112">
        <v>66.489999999999995</v>
      </c>
      <c r="L146" s="112">
        <v>68.400000000000006</v>
      </c>
      <c r="M146" s="112">
        <v>72.27</v>
      </c>
      <c r="N146" s="112">
        <v>74.3</v>
      </c>
      <c r="O146" s="112">
        <v>76.36</v>
      </c>
      <c r="P146" s="112">
        <v>78.459999999999994</v>
      </c>
      <c r="Q146" s="112">
        <v>80.59</v>
      </c>
      <c r="R146" s="112">
        <v>82.77</v>
      </c>
      <c r="S146" s="112">
        <v>87.24</v>
      </c>
      <c r="T146" s="112">
        <v>89.56</v>
      </c>
      <c r="U146" s="112">
        <v>91.91</v>
      </c>
      <c r="V146" s="112">
        <v>94.31</v>
      </c>
      <c r="W146" s="112">
        <v>94.24</v>
      </c>
      <c r="X146" s="112">
        <v>99.24</v>
      </c>
      <c r="Y146" s="112">
        <v>101.77</v>
      </c>
      <c r="Z146" s="112">
        <v>107.07</v>
      </c>
      <c r="AA146" s="112">
        <v>106.99</v>
      </c>
      <c r="AB146" s="112">
        <v>109.68</v>
      </c>
      <c r="AC146" s="112">
        <v>115.34</v>
      </c>
      <c r="AD146" s="112">
        <v>118.21</v>
      </c>
      <c r="AE146" s="112">
        <v>121.13</v>
      </c>
      <c r="AF146" s="112">
        <v>124.12</v>
      </c>
      <c r="AG146" s="112">
        <v>130.38</v>
      </c>
      <c r="AH146" s="112">
        <v>133.57</v>
      </c>
      <c r="AI146" s="112">
        <v>133.44</v>
      </c>
      <c r="AJ146" s="112">
        <v>140.13999999999999</v>
      </c>
      <c r="AK146" s="112">
        <v>143.53</v>
      </c>
      <c r="AL146" s="112">
        <v>146.99</v>
      </c>
      <c r="AM146" s="112">
        <v>150.52000000000001</v>
      </c>
      <c r="AN146" s="112">
        <v>154.12</v>
      </c>
      <c r="AO146" s="112">
        <v>161.69</v>
      </c>
      <c r="AP146" s="112">
        <v>165.54</v>
      </c>
      <c r="AQ146" s="112">
        <v>169.46</v>
      </c>
      <c r="AR146" s="112">
        <v>173.46</v>
      </c>
      <c r="AS146" s="112">
        <v>177.55</v>
      </c>
      <c r="AT146" s="112">
        <v>186.1</v>
      </c>
      <c r="AU146" s="112">
        <v>185.97</v>
      </c>
      <c r="AV146" s="112">
        <v>194.89</v>
      </c>
      <c r="AW146" s="112">
        <v>194.72</v>
      </c>
      <c r="AX146" s="112">
        <v>204.03</v>
      </c>
      <c r="AY146" s="112">
        <v>208.74</v>
      </c>
      <c r="AZ146" s="112">
        <v>213.53</v>
      </c>
      <c r="BA146" s="113">
        <v>218.41</v>
      </c>
    </row>
    <row r="147" spans="1:53" s="104" customFormat="1">
      <c r="B147" s="114">
        <f>C146</f>
        <v>41</v>
      </c>
      <c r="C147" s="115"/>
      <c r="D147" s="116" t="s">
        <v>118</v>
      </c>
      <c r="E147" s="116">
        <v>78.040000000000006</v>
      </c>
      <c r="F147" s="117">
        <v>80.48</v>
      </c>
      <c r="G147" s="117">
        <v>82.96</v>
      </c>
      <c r="H147" s="117">
        <v>85.47</v>
      </c>
      <c r="I147" s="117">
        <v>88.03</v>
      </c>
      <c r="J147" s="117">
        <v>90.63</v>
      </c>
      <c r="K147" s="117">
        <v>93.26</v>
      </c>
      <c r="L147" s="117">
        <v>95.94</v>
      </c>
      <c r="M147" s="117">
        <v>98.67</v>
      </c>
      <c r="N147" s="117">
        <v>101.44</v>
      </c>
      <c r="O147" s="117">
        <v>104.26</v>
      </c>
      <c r="P147" s="117">
        <v>107.12</v>
      </c>
      <c r="Q147" s="117">
        <v>110.04</v>
      </c>
      <c r="R147" s="117">
        <v>113</v>
      </c>
      <c r="S147" s="117">
        <v>116.02</v>
      </c>
      <c r="T147" s="117">
        <v>119.1</v>
      </c>
      <c r="U147" s="117">
        <v>122.23</v>
      </c>
      <c r="V147" s="117">
        <v>125.42</v>
      </c>
      <c r="W147" s="117">
        <v>128.66</v>
      </c>
      <c r="X147" s="117">
        <v>131.97</v>
      </c>
      <c r="Y147" s="117">
        <v>135.35</v>
      </c>
      <c r="Z147" s="117">
        <v>138.78</v>
      </c>
      <c r="AA147" s="117">
        <v>142.29</v>
      </c>
      <c r="AB147" s="117">
        <v>145.86000000000001</v>
      </c>
      <c r="AC147" s="117">
        <v>149.51</v>
      </c>
      <c r="AD147" s="117">
        <v>153.22</v>
      </c>
      <c r="AE147" s="117">
        <v>157.02000000000001</v>
      </c>
      <c r="AF147" s="117">
        <v>160.88</v>
      </c>
      <c r="AG147" s="117">
        <v>164.83</v>
      </c>
      <c r="AH147" s="117">
        <v>168.86</v>
      </c>
      <c r="AI147" s="117">
        <v>172.97</v>
      </c>
      <c r="AJ147" s="117">
        <v>177.17</v>
      </c>
      <c r="AK147" s="117">
        <v>181.45</v>
      </c>
      <c r="AL147" s="117">
        <v>185.82</v>
      </c>
      <c r="AM147" s="117">
        <v>190.28</v>
      </c>
      <c r="AN147" s="117">
        <v>194.84</v>
      </c>
      <c r="AO147" s="117">
        <v>199.48</v>
      </c>
      <c r="AP147" s="117">
        <v>204.23</v>
      </c>
      <c r="AQ147" s="117">
        <v>209.07</v>
      </c>
      <c r="AR147" s="117">
        <v>214.01</v>
      </c>
      <c r="AS147" s="117">
        <v>219.05</v>
      </c>
      <c r="AT147" s="117">
        <v>224.19</v>
      </c>
      <c r="AU147" s="117">
        <v>229.44</v>
      </c>
      <c r="AV147" s="117">
        <v>234.78</v>
      </c>
      <c r="AW147" s="117">
        <v>240.24</v>
      </c>
      <c r="AX147" s="117">
        <v>245.8</v>
      </c>
      <c r="AY147" s="117">
        <v>251.46</v>
      </c>
      <c r="AZ147" s="117">
        <v>257.24</v>
      </c>
      <c r="BA147" s="118">
        <v>263.12</v>
      </c>
    </row>
    <row r="148" spans="1:53" s="104" customFormat="1">
      <c r="A148" s="114">
        <f>C146</f>
        <v>41</v>
      </c>
      <c r="C148" s="115"/>
      <c r="D148" s="116" t="s">
        <v>119</v>
      </c>
      <c r="E148" s="116">
        <v>108.95</v>
      </c>
      <c r="F148" s="117">
        <v>111.84</v>
      </c>
      <c r="G148" s="117">
        <v>114.9</v>
      </c>
      <c r="H148" s="117">
        <v>117.95</v>
      </c>
      <c r="I148" s="117">
        <v>121</v>
      </c>
      <c r="J148" s="117">
        <v>124.05</v>
      </c>
      <c r="K148" s="117">
        <v>126.34</v>
      </c>
      <c r="L148" s="117">
        <v>130.46</v>
      </c>
      <c r="M148" s="117">
        <v>133.66</v>
      </c>
      <c r="N148" s="117">
        <v>136.1</v>
      </c>
      <c r="O148" s="117">
        <v>139.31</v>
      </c>
      <c r="P148" s="117">
        <v>142.66</v>
      </c>
      <c r="Q148" s="117">
        <v>146.16999999999999</v>
      </c>
      <c r="R148" s="117">
        <v>149.07</v>
      </c>
      <c r="S148" s="117">
        <v>152.58000000000001</v>
      </c>
      <c r="T148" s="117">
        <v>156.09</v>
      </c>
      <c r="U148" s="117">
        <v>159.75</v>
      </c>
      <c r="V148" s="117">
        <v>163.72</v>
      </c>
      <c r="W148" s="117">
        <v>167.99</v>
      </c>
      <c r="X148" s="117">
        <v>172.42</v>
      </c>
      <c r="Y148" s="117">
        <v>174.4</v>
      </c>
      <c r="Z148" s="117">
        <v>176.99</v>
      </c>
      <c r="AA148" s="117">
        <v>181.87</v>
      </c>
      <c r="AB148" s="117">
        <v>187.21</v>
      </c>
      <c r="AC148" s="117">
        <v>190.11</v>
      </c>
      <c r="AD148" s="117">
        <v>194</v>
      </c>
      <c r="AE148" s="117">
        <v>198.89</v>
      </c>
      <c r="AF148" s="117">
        <v>203.46</v>
      </c>
      <c r="AG148" s="117">
        <v>206.21</v>
      </c>
      <c r="AH148" s="117">
        <v>212.31</v>
      </c>
      <c r="AI148" s="117">
        <v>215.67</v>
      </c>
      <c r="AJ148" s="117">
        <v>221.77</v>
      </c>
      <c r="AK148" s="117">
        <v>226.35</v>
      </c>
      <c r="AL148" s="117">
        <v>229.71</v>
      </c>
      <c r="AM148" s="117">
        <v>235.5</v>
      </c>
      <c r="AN148" s="117">
        <v>240.69</v>
      </c>
      <c r="AO148" s="117">
        <v>243.44</v>
      </c>
      <c r="AP148" s="117">
        <v>251.37</v>
      </c>
      <c r="AQ148" s="117">
        <v>254.12</v>
      </c>
      <c r="AR148" s="117">
        <v>260.52999999999997</v>
      </c>
      <c r="AS148" s="117">
        <v>266.02</v>
      </c>
      <c r="AT148" s="117">
        <v>270.29000000000002</v>
      </c>
      <c r="AU148" s="117">
        <v>277.92</v>
      </c>
      <c r="AV148" s="117">
        <v>282.19</v>
      </c>
      <c r="AW148" s="117">
        <v>290.13</v>
      </c>
      <c r="AX148" s="117">
        <v>294.39999999999998</v>
      </c>
      <c r="AY148" s="117">
        <v>302.02999999999997</v>
      </c>
      <c r="AZ148" s="117">
        <v>306.91000000000003</v>
      </c>
      <c r="BA148" s="118">
        <v>314.54000000000002</v>
      </c>
    </row>
    <row r="149" spans="1:53" s="104" customFormat="1">
      <c r="C149" s="109">
        <v>42</v>
      </c>
      <c r="D149" s="106" t="s">
        <v>117</v>
      </c>
      <c r="E149" s="106">
        <v>57.27</v>
      </c>
      <c r="F149" s="112">
        <v>59.07</v>
      </c>
      <c r="G149" s="112">
        <v>60.89</v>
      </c>
      <c r="H149" s="112">
        <v>62.75</v>
      </c>
      <c r="I149" s="112">
        <v>66.45</v>
      </c>
      <c r="J149" s="112">
        <v>68.430000000000007</v>
      </c>
      <c r="K149" s="112">
        <v>70.44</v>
      </c>
      <c r="L149" s="112">
        <v>72.48</v>
      </c>
      <c r="M149" s="112">
        <v>74.569999999999993</v>
      </c>
      <c r="N149" s="112">
        <v>78.790000000000006</v>
      </c>
      <c r="O149" s="112">
        <v>81.010000000000005</v>
      </c>
      <c r="P149" s="112">
        <v>83.28</v>
      </c>
      <c r="Q149" s="112">
        <v>85.59</v>
      </c>
      <c r="R149" s="112">
        <v>87.94</v>
      </c>
      <c r="S149" s="112">
        <v>92.75</v>
      </c>
      <c r="T149" s="112">
        <v>95.26</v>
      </c>
      <c r="U149" s="112">
        <v>95.29</v>
      </c>
      <c r="V149" s="112">
        <v>97.84</v>
      </c>
      <c r="W149" s="112">
        <v>103.13</v>
      </c>
      <c r="X149" s="112">
        <v>105.86</v>
      </c>
      <c r="Y149" s="112">
        <v>108.65</v>
      </c>
      <c r="Z149" s="112">
        <v>111.5</v>
      </c>
      <c r="AA149" s="112">
        <v>114.42</v>
      </c>
      <c r="AB149" s="112">
        <v>120.45</v>
      </c>
      <c r="AC149" s="112">
        <v>123.58</v>
      </c>
      <c r="AD149" s="112">
        <v>126.77</v>
      </c>
      <c r="AE149" s="112">
        <v>130.04</v>
      </c>
      <c r="AF149" s="112">
        <v>133.38999999999999</v>
      </c>
      <c r="AG149" s="112">
        <v>136.81</v>
      </c>
      <c r="AH149" s="112">
        <v>140.31</v>
      </c>
      <c r="AI149" s="112">
        <v>147.53</v>
      </c>
      <c r="AJ149" s="112">
        <v>151.29</v>
      </c>
      <c r="AK149" s="112">
        <v>155.13</v>
      </c>
      <c r="AL149" s="112">
        <v>159.06</v>
      </c>
      <c r="AM149" s="112">
        <v>163.09</v>
      </c>
      <c r="AN149" s="112">
        <v>167.2</v>
      </c>
      <c r="AO149" s="112">
        <v>175.65</v>
      </c>
      <c r="AP149" s="112">
        <v>175.72</v>
      </c>
      <c r="AQ149" s="112">
        <v>184.58</v>
      </c>
      <c r="AR149" s="112">
        <v>189.19</v>
      </c>
      <c r="AS149" s="112">
        <v>193.91</v>
      </c>
      <c r="AT149" s="112">
        <v>198.73</v>
      </c>
      <c r="AU149" s="112">
        <v>208.57</v>
      </c>
      <c r="AV149" s="112">
        <v>208.69</v>
      </c>
      <c r="AW149" s="112">
        <v>218.99</v>
      </c>
      <c r="AX149" s="112">
        <v>219.08</v>
      </c>
      <c r="AY149" s="112">
        <v>229.84</v>
      </c>
      <c r="AZ149" s="112">
        <v>235.44</v>
      </c>
      <c r="BA149" s="113">
        <v>241.15</v>
      </c>
    </row>
    <row r="150" spans="1:53" s="104" customFormat="1">
      <c r="B150" s="114">
        <f>C149</f>
        <v>42</v>
      </c>
      <c r="C150" s="115"/>
      <c r="D150" s="116" t="s">
        <v>118</v>
      </c>
      <c r="E150" s="116">
        <v>82.6</v>
      </c>
      <c r="F150" s="117">
        <v>85.19</v>
      </c>
      <c r="G150" s="117">
        <v>87.82</v>
      </c>
      <c r="H150" s="117">
        <v>90.49</v>
      </c>
      <c r="I150" s="117">
        <v>93.22</v>
      </c>
      <c r="J150" s="117">
        <v>95.99</v>
      </c>
      <c r="K150" s="117">
        <v>98.81</v>
      </c>
      <c r="L150" s="117">
        <v>101.68</v>
      </c>
      <c r="M150" s="117">
        <v>104.6</v>
      </c>
      <c r="N150" s="117">
        <v>107.58</v>
      </c>
      <c r="O150" s="117">
        <v>110.61</v>
      </c>
      <c r="P150" s="117">
        <v>113.7</v>
      </c>
      <c r="Q150" s="117">
        <v>116.85</v>
      </c>
      <c r="R150" s="117">
        <v>120.07</v>
      </c>
      <c r="S150" s="117">
        <v>123.35</v>
      </c>
      <c r="T150" s="117">
        <v>126.69</v>
      </c>
      <c r="U150" s="117">
        <v>130.1</v>
      </c>
      <c r="V150" s="117">
        <v>133.59</v>
      </c>
      <c r="W150" s="117">
        <v>137.15</v>
      </c>
      <c r="X150" s="117">
        <v>140.78</v>
      </c>
      <c r="Y150" s="117">
        <v>144.49</v>
      </c>
      <c r="Z150" s="117">
        <v>148.29</v>
      </c>
      <c r="AA150" s="117">
        <v>152.16</v>
      </c>
      <c r="AB150" s="117">
        <v>156.13</v>
      </c>
      <c r="AC150" s="117">
        <v>160.18</v>
      </c>
      <c r="AD150" s="117">
        <v>164.32</v>
      </c>
      <c r="AE150" s="117">
        <v>168.56</v>
      </c>
      <c r="AF150" s="117">
        <v>172.89</v>
      </c>
      <c r="AG150" s="117">
        <v>177.33</v>
      </c>
      <c r="AH150" s="117">
        <v>181.87</v>
      </c>
      <c r="AI150" s="117">
        <v>186.51</v>
      </c>
      <c r="AJ150" s="117">
        <v>191.26</v>
      </c>
      <c r="AK150" s="117">
        <v>196.12</v>
      </c>
      <c r="AL150" s="117">
        <v>201.09</v>
      </c>
      <c r="AM150" s="117">
        <v>206.17</v>
      </c>
      <c r="AN150" s="117">
        <v>211.38</v>
      </c>
      <c r="AO150" s="117">
        <v>216.7</v>
      </c>
      <c r="AP150" s="117">
        <v>222.15</v>
      </c>
      <c r="AQ150" s="117">
        <v>227.72</v>
      </c>
      <c r="AR150" s="117">
        <v>233.41</v>
      </c>
      <c r="AS150" s="117">
        <v>239.23</v>
      </c>
      <c r="AT150" s="117">
        <v>245.18</v>
      </c>
      <c r="AU150" s="117">
        <v>251.26</v>
      </c>
      <c r="AV150" s="117">
        <v>257.47000000000003</v>
      </c>
      <c r="AW150" s="117">
        <v>263.81</v>
      </c>
      <c r="AX150" s="117">
        <v>270.29000000000002</v>
      </c>
      <c r="AY150" s="117">
        <v>276.89</v>
      </c>
      <c r="AZ150" s="117">
        <v>283.64</v>
      </c>
      <c r="BA150" s="118">
        <v>290.51</v>
      </c>
    </row>
    <row r="151" spans="1:53" s="104" customFormat="1">
      <c r="A151" s="114">
        <f>C149</f>
        <v>42</v>
      </c>
      <c r="C151" s="115"/>
      <c r="D151" s="116" t="s">
        <v>119</v>
      </c>
      <c r="E151" s="116">
        <v>115.35</v>
      </c>
      <c r="F151" s="117">
        <v>118.25</v>
      </c>
      <c r="G151" s="117">
        <v>121.91</v>
      </c>
      <c r="H151" s="117">
        <v>124.97</v>
      </c>
      <c r="I151" s="117">
        <v>128.02000000000001</v>
      </c>
      <c r="J151" s="117">
        <v>131.68</v>
      </c>
      <c r="K151" s="117">
        <v>135.34</v>
      </c>
      <c r="L151" s="117">
        <v>138.24</v>
      </c>
      <c r="M151" s="117">
        <v>142.05000000000001</v>
      </c>
      <c r="N151" s="117">
        <v>145.41</v>
      </c>
      <c r="O151" s="117">
        <v>148.77000000000001</v>
      </c>
      <c r="P151" s="117">
        <v>151.66999999999999</v>
      </c>
      <c r="Q151" s="117">
        <v>155.94</v>
      </c>
      <c r="R151" s="117">
        <v>159.75</v>
      </c>
      <c r="S151" s="117">
        <v>163.72</v>
      </c>
      <c r="T151" s="117">
        <v>167.99</v>
      </c>
      <c r="U151" s="117">
        <v>172.42</v>
      </c>
      <c r="V151" s="117">
        <v>174.4</v>
      </c>
      <c r="W151" s="117">
        <v>176.99</v>
      </c>
      <c r="X151" s="117">
        <v>182.03</v>
      </c>
      <c r="Y151" s="117">
        <v>187.21</v>
      </c>
      <c r="Z151" s="117">
        <v>192.25</v>
      </c>
      <c r="AA151" s="117">
        <v>195</v>
      </c>
      <c r="AB151" s="117">
        <v>200.41</v>
      </c>
      <c r="AC151" s="117">
        <v>205.29</v>
      </c>
      <c r="AD151" s="117">
        <v>209.26</v>
      </c>
      <c r="AE151" s="117">
        <v>213.84</v>
      </c>
      <c r="AF151" s="117">
        <v>219.33</v>
      </c>
      <c r="AG151" s="117">
        <v>222.69</v>
      </c>
      <c r="AH151" s="117">
        <v>228.49</v>
      </c>
      <c r="AI151" s="117">
        <v>233.98</v>
      </c>
      <c r="AJ151" s="117">
        <v>237.95</v>
      </c>
      <c r="AK151" s="117">
        <v>243.13</v>
      </c>
      <c r="AL151" s="117">
        <v>251.37</v>
      </c>
      <c r="AM151" s="117">
        <v>254.12</v>
      </c>
      <c r="AN151" s="117">
        <v>260.52999999999997</v>
      </c>
      <c r="AO151" s="117">
        <v>268.14999999999998</v>
      </c>
      <c r="AP151" s="117">
        <v>270.89999999999998</v>
      </c>
      <c r="AQ151" s="117">
        <v>279.75</v>
      </c>
      <c r="AR151" s="117">
        <v>283.11</v>
      </c>
      <c r="AS151" s="117">
        <v>290.43</v>
      </c>
      <c r="AT151" s="117">
        <v>296.23</v>
      </c>
      <c r="AU151" s="117">
        <v>303.25</v>
      </c>
      <c r="AV151" s="117">
        <v>310.88</v>
      </c>
      <c r="AW151" s="117">
        <v>315.45</v>
      </c>
      <c r="AX151" s="117">
        <v>325.83</v>
      </c>
      <c r="AY151" s="117">
        <v>328.57</v>
      </c>
      <c r="AZ151" s="117">
        <v>340.78</v>
      </c>
      <c r="BA151" s="118">
        <v>343.53</v>
      </c>
    </row>
    <row r="152" spans="1:53" s="104" customFormat="1">
      <c r="B152" s="114"/>
      <c r="C152" s="109">
        <v>43</v>
      </c>
      <c r="D152" s="106" t="s">
        <v>117</v>
      </c>
      <c r="E152" s="106">
        <v>60.73</v>
      </c>
      <c r="F152" s="112">
        <v>62.65</v>
      </c>
      <c r="G152" s="112">
        <v>64.599999999999994</v>
      </c>
      <c r="H152" s="112">
        <v>68.459999999999994</v>
      </c>
      <c r="I152" s="112">
        <v>70.540000000000006</v>
      </c>
      <c r="J152" s="112">
        <v>72.67</v>
      </c>
      <c r="K152" s="112">
        <v>74.83</v>
      </c>
      <c r="L152" s="112">
        <v>77.040000000000006</v>
      </c>
      <c r="M152" s="112">
        <v>79.290000000000006</v>
      </c>
      <c r="N152" s="112">
        <v>81.599999999999994</v>
      </c>
      <c r="O152" s="112">
        <v>86.25</v>
      </c>
      <c r="P152" s="112">
        <v>88.71</v>
      </c>
      <c r="Q152" s="112">
        <v>91.24</v>
      </c>
      <c r="R152" s="112">
        <v>93.81</v>
      </c>
      <c r="S152" s="112">
        <v>96.45</v>
      </c>
      <c r="T152" s="112">
        <v>99.15</v>
      </c>
      <c r="U152" s="112">
        <v>101.91</v>
      </c>
      <c r="V152" s="112">
        <v>107.53</v>
      </c>
      <c r="W152" s="112">
        <v>110.5</v>
      </c>
      <c r="X152" s="112">
        <v>113.54</v>
      </c>
      <c r="Y152" s="112">
        <v>116.66</v>
      </c>
      <c r="Z152" s="112">
        <v>119.86</v>
      </c>
      <c r="AA152" s="112">
        <v>123.14</v>
      </c>
      <c r="AB152" s="112">
        <v>126.5</v>
      </c>
      <c r="AC152" s="112">
        <v>133.32</v>
      </c>
      <c r="AD152" s="112">
        <v>133.47999999999999</v>
      </c>
      <c r="AE152" s="112">
        <v>140.66999999999999</v>
      </c>
      <c r="AF152" s="112">
        <v>144.49</v>
      </c>
      <c r="AG152" s="112">
        <v>148.4</v>
      </c>
      <c r="AH152" s="112">
        <v>152.41999999999999</v>
      </c>
      <c r="AI152" s="112">
        <v>160.51</v>
      </c>
      <c r="AJ152" s="112">
        <v>160.79</v>
      </c>
      <c r="AK152" s="112">
        <v>169.31</v>
      </c>
      <c r="AL152" s="112">
        <v>173.88</v>
      </c>
      <c r="AM152" s="112">
        <v>178.58</v>
      </c>
      <c r="AN152" s="112">
        <v>187.92</v>
      </c>
      <c r="AO152" s="112">
        <v>188.32</v>
      </c>
      <c r="AP152" s="112">
        <v>198.16</v>
      </c>
      <c r="AQ152" s="112">
        <v>198.57</v>
      </c>
      <c r="AR152" s="112">
        <v>208.91</v>
      </c>
      <c r="AS152" s="112">
        <v>214.49</v>
      </c>
      <c r="AT152" s="112">
        <v>220.2</v>
      </c>
      <c r="AU152" s="112">
        <v>226.04</v>
      </c>
      <c r="AV152" s="112">
        <v>232.02</v>
      </c>
      <c r="AW152" s="112">
        <v>238.13</v>
      </c>
      <c r="AX152" s="112">
        <v>244.38</v>
      </c>
      <c r="AY152" s="112">
        <v>256.81</v>
      </c>
      <c r="AZ152" s="112">
        <v>263.49</v>
      </c>
      <c r="BA152" s="113">
        <v>270.31</v>
      </c>
    </row>
    <row r="153" spans="1:53" s="104" customFormat="1">
      <c r="B153" s="114">
        <f>C152</f>
        <v>43</v>
      </c>
      <c r="C153" s="115"/>
      <c r="D153" s="116" t="s">
        <v>118</v>
      </c>
      <c r="E153" s="116">
        <v>87.59</v>
      </c>
      <c r="F153" s="117">
        <v>90.36</v>
      </c>
      <c r="G153" s="117">
        <v>93.17</v>
      </c>
      <c r="H153" s="117">
        <v>96.03</v>
      </c>
      <c r="I153" s="117">
        <v>98.95</v>
      </c>
      <c r="J153" s="117">
        <v>101.93</v>
      </c>
      <c r="K153" s="117">
        <v>104.97</v>
      </c>
      <c r="L153" s="117">
        <v>108.07</v>
      </c>
      <c r="M153" s="117">
        <v>111.23</v>
      </c>
      <c r="N153" s="117">
        <v>114.46</v>
      </c>
      <c r="O153" s="117">
        <v>117.76</v>
      </c>
      <c r="P153" s="117">
        <v>121.12</v>
      </c>
      <c r="Q153" s="117">
        <v>124.57</v>
      </c>
      <c r="R153" s="117">
        <v>128.09</v>
      </c>
      <c r="S153" s="117">
        <v>131.69</v>
      </c>
      <c r="T153" s="117">
        <v>135.37</v>
      </c>
      <c r="U153" s="117">
        <v>139.13999999999999</v>
      </c>
      <c r="V153" s="117">
        <v>143</v>
      </c>
      <c r="W153" s="117">
        <v>146.94999999999999</v>
      </c>
      <c r="X153" s="117">
        <v>151</v>
      </c>
      <c r="Y153" s="117">
        <v>155.15</v>
      </c>
      <c r="Z153" s="117">
        <v>159.4</v>
      </c>
      <c r="AA153" s="117">
        <v>163.76</v>
      </c>
      <c r="AB153" s="117">
        <v>168.22</v>
      </c>
      <c r="AC153" s="117">
        <v>172.81</v>
      </c>
      <c r="AD153" s="117">
        <v>177.51</v>
      </c>
      <c r="AE153" s="117">
        <v>182.33</v>
      </c>
      <c r="AF153" s="117">
        <v>187.28</v>
      </c>
      <c r="AG153" s="117">
        <v>192.36</v>
      </c>
      <c r="AH153" s="117">
        <v>197.57</v>
      </c>
      <c r="AI153" s="117">
        <v>202.92</v>
      </c>
      <c r="AJ153" s="117">
        <v>208.41</v>
      </c>
      <c r="AK153" s="117">
        <v>214.04</v>
      </c>
      <c r="AL153" s="117">
        <v>219.82</v>
      </c>
      <c r="AM153" s="117">
        <v>225.75</v>
      </c>
      <c r="AN153" s="117">
        <v>231.84</v>
      </c>
      <c r="AO153" s="117">
        <v>238.08</v>
      </c>
      <c r="AP153" s="117">
        <v>244.47</v>
      </c>
      <c r="AQ153" s="117">
        <v>251.03</v>
      </c>
      <c r="AR153" s="117">
        <v>257.74</v>
      </c>
      <c r="AS153" s="117">
        <v>264.62</v>
      </c>
      <c r="AT153" s="117">
        <v>271.67</v>
      </c>
      <c r="AU153" s="117">
        <v>278.88</v>
      </c>
      <c r="AV153" s="117">
        <v>286.25</v>
      </c>
      <c r="AW153" s="117">
        <v>293.79000000000002</v>
      </c>
      <c r="AX153" s="117">
        <v>301.51</v>
      </c>
      <c r="AY153" s="117">
        <v>309.38</v>
      </c>
      <c r="AZ153" s="117">
        <v>317.43</v>
      </c>
      <c r="BA153" s="118">
        <v>325.64999999999998</v>
      </c>
    </row>
    <row r="154" spans="1:53" s="104" customFormat="1">
      <c r="A154" s="114">
        <f>C152</f>
        <v>43</v>
      </c>
      <c r="C154" s="115"/>
      <c r="D154" s="116" t="s">
        <v>119</v>
      </c>
      <c r="E154" s="116">
        <v>123.13</v>
      </c>
      <c r="F154" s="117">
        <v>126.03</v>
      </c>
      <c r="G154" s="117">
        <v>129.08000000000001</v>
      </c>
      <c r="H154" s="117">
        <v>132.13999999999999</v>
      </c>
      <c r="I154" s="117">
        <v>136.71</v>
      </c>
      <c r="J154" s="117">
        <v>140.38</v>
      </c>
      <c r="K154" s="117">
        <v>143.88</v>
      </c>
      <c r="L154" s="117">
        <v>147.24</v>
      </c>
      <c r="M154" s="117">
        <v>151.66999999999999</v>
      </c>
      <c r="N154" s="117">
        <v>155.47999999999999</v>
      </c>
      <c r="O154" s="117">
        <v>158.22999999999999</v>
      </c>
      <c r="P154" s="117">
        <v>163.26</v>
      </c>
      <c r="Q154" s="117">
        <v>167.84</v>
      </c>
      <c r="R154" s="117">
        <v>172.11</v>
      </c>
      <c r="S154" s="117">
        <v>174.4</v>
      </c>
      <c r="T154" s="117">
        <v>176.99</v>
      </c>
      <c r="U154" s="117">
        <v>182.03</v>
      </c>
      <c r="V154" s="117">
        <v>187.21</v>
      </c>
      <c r="W154" s="117">
        <v>192.86</v>
      </c>
      <c r="X154" s="117">
        <v>197.74</v>
      </c>
      <c r="Y154" s="117">
        <v>200.41</v>
      </c>
      <c r="Z154" s="117">
        <v>206.21</v>
      </c>
      <c r="AA154" s="117">
        <v>212.31</v>
      </c>
      <c r="AB154" s="117">
        <v>215.67</v>
      </c>
      <c r="AC154" s="117">
        <v>221.77</v>
      </c>
      <c r="AD154" s="117">
        <v>226.96</v>
      </c>
      <c r="AE154" s="117">
        <v>233.67</v>
      </c>
      <c r="AF154" s="117">
        <v>237.95</v>
      </c>
      <c r="AG154" s="117">
        <v>243.13</v>
      </c>
      <c r="AH154" s="117">
        <v>251.37</v>
      </c>
      <c r="AI154" s="117">
        <v>254.12</v>
      </c>
      <c r="AJ154" s="117">
        <v>260.52999999999997</v>
      </c>
      <c r="AK154" s="117">
        <v>269.68</v>
      </c>
      <c r="AL154" s="117">
        <v>273.33999999999997</v>
      </c>
      <c r="AM154" s="117">
        <v>280.97000000000003</v>
      </c>
      <c r="AN154" s="117">
        <v>287.68</v>
      </c>
      <c r="AO154" s="117">
        <v>294.39999999999998</v>
      </c>
      <c r="AP154" s="117">
        <v>302.02999999999997</v>
      </c>
      <c r="AQ154" s="117">
        <v>306.91000000000003</v>
      </c>
      <c r="AR154" s="117">
        <v>315.45</v>
      </c>
      <c r="AS154" s="117">
        <v>322.77999999999997</v>
      </c>
      <c r="AT154" s="117">
        <v>328.57</v>
      </c>
      <c r="AU154" s="117">
        <v>340.78</v>
      </c>
      <c r="AV154" s="117">
        <v>343.53</v>
      </c>
      <c r="AW154" s="117">
        <v>356.34</v>
      </c>
      <c r="AX154" s="117">
        <v>360</v>
      </c>
      <c r="AY154" s="117">
        <v>372.36</v>
      </c>
      <c r="AZ154" s="117">
        <v>378.46</v>
      </c>
      <c r="BA154" s="118">
        <v>388.23</v>
      </c>
    </row>
    <row r="155" spans="1:53" s="104" customFormat="1">
      <c r="C155" s="109">
        <v>44</v>
      </c>
      <c r="D155" s="106" t="s">
        <v>117</v>
      </c>
      <c r="E155" s="106">
        <v>64.56</v>
      </c>
      <c r="F155" s="112">
        <v>66.62</v>
      </c>
      <c r="G155" s="112">
        <v>68.72</v>
      </c>
      <c r="H155" s="112">
        <v>70.87</v>
      </c>
      <c r="I155" s="112">
        <v>75.12</v>
      </c>
      <c r="J155" s="112">
        <v>77.42</v>
      </c>
      <c r="K155" s="112">
        <v>79.77</v>
      </c>
      <c r="L155" s="112">
        <v>82.18</v>
      </c>
      <c r="M155" s="112">
        <v>84.65</v>
      </c>
      <c r="N155" s="112">
        <v>87.18</v>
      </c>
      <c r="O155" s="112">
        <v>92.22</v>
      </c>
      <c r="P155" s="112">
        <v>94.95</v>
      </c>
      <c r="Q155" s="112">
        <v>95.13</v>
      </c>
      <c r="R155" s="112">
        <v>97.92</v>
      </c>
      <c r="S155" s="112">
        <v>103.54</v>
      </c>
      <c r="T155" s="112">
        <v>106.56</v>
      </c>
      <c r="U155" s="112">
        <v>109.66</v>
      </c>
      <c r="V155" s="112">
        <v>115.85</v>
      </c>
      <c r="W155" s="112">
        <v>119.21</v>
      </c>
      <c r="X155" s="112">
        <v>122.66</v>
      </c>
      <c r="Y155" s="112">
        <v>126.21</v>
      </c>
      <c r="Z155" s="112">
        <v>129.87</v>
      </c>
      <c r="AA155" s="112">
        <v>133.63</v>
      </c>
      <c r="AB155" s="112">
        <v>137.51</v>
      </c>
      <c r="AC155" s="112">
        <v>141.49</v>
      </c>
      <c r="AD155" s="112">
        <v>145.6</v>
      </c>
      <c r="AE155" s="112">
        <v>153.72</v>
      </c>
      <c r="AF155" s="112">
        <v>158.19</v>
      </c>
      <c r="AG155" s="112">
        <v>162.80000000000001</v>
      </c>
      <c r="AH155" s="112">
        <v>167.54</v>
      </c>
      <c r="AI155" s="112">
        <v>172.42</v>
      </c>
      <c r="AJ155" s="112">
        <v>177.45</v>
      </c>
      <c r="AK155" s="112">
        <v>187.26</v>
      </c>
      <c r="AL155" s="112">
        <v>187.96</v>
      </c>
      <c r="AM155" s="112">
        <v>198.35</v>
      </c>
      <c r="AN155" s="112">
        <v>204.13</v>
      </c>
      <c r="AO155" s="112">
        <v>210.08</v>
      </c>
      <c r="AP155" s="112">
        <v>221.53</v>
      </c>
      <c r="AQ155" s="112">
        <v>222.47</v>
      </c>
      <c r="AR155" s="112">
        <v>234.57</v>
      </c>
      <c r="AS155" s="112">
        <v>235.53</v>
      </c>
      <c r="AT155" s="112">
        <v>248.29</v>
      </c>
      <c r="AU155" s="112">
        <v>255.42</v>
      </c>
      <c r="AV155" s="112">
        <v>262.70999999999998</v>
      </c>
      <c r="AW155" s="112">
        <v>270.19</v>
      </c>
      <c r="AX155" s="112">
        <v>277.83</v>
      </c>
      <c r="AY155" s="112">
        <v>285.66000000000003</v>
      </c>
      <c r="AZ155" s="112">
        <v>293.64999999999998</v>
      </c>
      <c r="BA155" s="113">
        <v>301.83</v>
      </c>
    </row>
    <row r="156" spans="1:53" s="104" customFormat="1">
      <c r="B156" s="114">
        <f>C155</f>
        <v>44</v>
      </c>
      <c r="C156" s="115"/>
      <c r="D156" s="116" t="s">
        <v>118</v>
      </c>
      <c r="E156" s="116">
        <v>93.12</v>
      </c>
      <c r="F156" s="117">
        <v>96.08</v>
      </c>
      <c r="G156" s="117">
        <v>99.11</v>
      </c>
      <c r="H156" s="117">
        <v>102.21</v>
      </c>
      <c r="I156" s="117">
        <v>105.37</v>
      </c>
      <c r="J156" s="117">
        <v>108.6</v>
      </c>
      <c r="K156" s="117">
        <v>111.9</v>
      </c>
      <c r="L156" s="117">
        <v>115.28</v>
      </c>
      <c r="M156" s="117">
        <v>118.74</v>
      </c>
      <c r="N156" s="117">
        <v>122.29</v>
      </c>
      <c r="O156" s="117">
        <v>125.91</v>
      </c>
      <c r="P156" s="117">
        <v>129.63</v>
      </c>
      <c r="Q156" s="117">
        <v>133.44</v>
      </c>
      <c r="R156" s="117">
        <v>137.35</v>
      </c>
      <c r="S156" s="117">
        <v>141.37</v>
      </c>
      <c r="T156" s="117">
        <v>145.49</v>
      </c>
      <c r="U156" s="117">
        <v>149.72</v>
      </c>
      <c r="V156" s="117">
        <v>154.06</v>
      </c>
      <c r="W156" s="117">
        <v>158.53</v>
      </c>
      <c r="X156" s="117">
        <v>163.12</v>
      </c>
      <c r="Y156" s="117">
        <v>167.85</v>
      </c>
      <c r="Z156" s="117">
        <v>172.71</v>
      </c>
      <c r="AA156" s="117">
        <v>177.71</v>
      </c>
      <c r="AB156" s="117">
        <v>182.86</v>
      </c>
      <c r="AC156" s="117">
        <v>188.17</v>
      </c>
      <c r="AD156" s="117">
        <v>193.63</v>
      </c>
      <c r="AE156" s="117">
        <v>199.25</v>
      </c>
      <c r="AF156" s="117">
        <v>205.05</v>
      </c>
      <c r="AG156" s="117">
        <v>211.02</v>
      </c>
      <c r="AH156" s="117">
        <v>217.16</v>
      </c>
      <c r="AI156" s="117">
        <v>223.5</v>
      </c>
      <c r="AJ156" s="117">
        <v>230.02</v>
      </c>
      <c r="AK156" s="117">
        <v>236.73</v>
      </c>
      <c r="AL156" s="117">
        <v>243.64</v>
      </c>
      <c r="AM156" s="117">
        <v>250.75</v>
      </c>
      <c r="AN156" s="117">
        <v>258.06</v>
      </c>
      <c r="AO156" s="117">
        <v>265.58</v>
      </c>
      <c r="AP156" s="117">
        <v>273.31</v>
      </c>
      <c r="AQ156" s="117">
        <v>281.24</v>
      </c>
      <c r="AR156" s="117">
        <v>289.39</v>
      </c>
      <c r="AS156" s="117">
        <v>297.75</v>
      </c>
      <c r="AT156" s="117">
        <v>306.33</v>
      </c>
      <c r="AU156" s="117">
        <v>315.12</v>
      </c>
      <c r="AV156" s="117">
        <v>324.12</v>
      </c>
      <c r="AW156" s="117">
        <v>333.34</v>
      </c>
      <c r="AX156" s="117">
        <v>342.77</v>
      </c>
      <c r="AY156" s="117">
        <v>352.42</v>
      </c>
      <c r="AZ156" s="117">
        <v>362.29</v>
      </c>
      <c r="BA156" s="118">
        <v>372.38</v>
      </c>
    </row>
    <row r="157" spans="1:53" s="104" customFormat="1">
      <c r="A157" s="114">
        <f>C155</f>
        <v>44</v>
      </c>
      <c r="C157" s="115"/>
      <c r="D157" s="116" t="s">
        <v>119</v>
      </c>
      <c r="E157" s="116">
        <v>130.61000000000001</v>
      </c>
      <c r="F157" s="117">
        <v>135.34</v>
      </c>
      <c r="G157" s="117">
        <v>138.69999999999999</v>
      </c>
      <c r="H157" s="117">
        <v>142.21</v>
      </c>
      <c r="I157" s="117">
        <v>145.41</v>
      </c>
      <c r="J157" s="117">
        <v>149.99</v>
      </c>
      <c r="K157" s="117">
        <v>153.94999999999999</v>
      </c>
      <c r="L157" s="117">
        <v>158.07</v>
      </c>
      <c r="M157" s="117">
        <v>162.65</v>
      </c>
      <c r="N157" s="117">
        <v>167.23</v>
      </c>
      <c r="O157" s="117">
        <v>171.96</v>
      </c>
      <c r="P157" s="117">
        <v>174.4</v>
      </c>
      <c r="Q157" s="117">
        <v>177.91</v>
      </c>
      <c r="R157" s="117">
        <v>182.94</v>
      </c>
      <c r="S157" s="117">
        <v>187.83</v>
      </c>
      <c r="T157" s="117">
        <v>193.17</v>
      </c>
      <c r="U157" s="117">
        <v>198.96</v>
      </c>
      <c r="V157" s="117">
        <v>203.46</v>
      </c>
      <c r="W157" s="117">
        <v>209.26</v>
      </c>
      <c r="X157" s="117">
        <v>213.84</v>
      </c>
      <c r="Y157" s="117">
        <v>219.33</v>
      </c>
      <c r="Z157" s="117">
        <v>226.35</v>
      </c>
      <c r="AA157" s="117">
        <v>229.71</v>
      </c>
      <c r="AB157" s="117">
        <v>235.5</v>
      </c>
      <c r="AC157" s="117">
        <v>243.13</v>
      </c>
      <c r="AD157" s="117">
        <v>251.37</v>
      </c>
      <c r="AE157" s="117">
        <v>254.12</v>
      </c>
      <c r="AF157" s="117">
        <v>260.52999999999997</v>
      </c>
      <c r="AG157" s="117">
        <v>270.29000000000002</v>
      </c>
      <c r="AH157" s="117">
        <v>274.87</v>
      </c>
      <c r="AI157" s="117">
        <v>282.19</v>
      </c>
      <c r="AJ157" s="117">
        <v>290.43</v>
      </c>
      <c r="AK157" s="117">
        <v>296.23</v>
      </c>
      <c r="AL157" s="117">
        <v>305.08</v>
      </c>
      <c r="AM157" s="117">
        <v>314.54000000000002</v>
      </c>
      <c r="AN157" s="117">
        <v>320.94</v>
      </c>
      <c r="AO157" s="117">
        <v>328.57</v>
      </c>
      <c r="AP157" s="117">
        <v>340.78</v>
      </c>
      <c r="AQ157" s="117">
        <v>343.53</v>
      </c>
      <c r="AR157" s="117">
        <v>359.39</v>
      </c>
      <c r="AS157" s="117">
        <v>364.28</v>
      </c>
      <c r="AT157" s="117">
        <v>378.46</v>
      </c>
      <c r="AU157" s="117">
        <v>382.74</v>
      </c>
      <c r="AV157" s="117">
        <v>398.6</v>
      </c>
      <c r="AW157" s="117">
        <v>401.66</v>
      </c>
      <c r="AX157" s="117">
        <v>418.74</v>
      </c>
      <c r="AY157" s="117">
        <v>423.02</v>
      </c>
      <c r="AZ157" s="117">
        <v>439.49</v>
      </c>
      <c r="BA157" s="118">
        <v>446.21</v>
      </c>
    </row>
    <row r="158" spans="1:53" s="104" customFormat="1">
      <c r="B158" s="114"/>
      <c r="C158" s="109">
        <v>45</v>
      </c>
      <c r="D158" s="106" t="s">
        <v>117</v>
      </c>
      <c r="E158" s="106">
        <v>68.84</v>
      </c>
      <c r="F158" s="112">
        <v>71.069999999999993</v>
      </c>
      <c r="G158" s="112">
        <v>73.36</v>
      </c>
      <c r="H158" s="112">
        <v>75.7</v>
      </c>
      <c r="I158" s="112">
        <v>78.099999999999994</v>
      </c>
      <c r="J158" s="112">
        <v>80.56</v>
      </c>
      <c r="K158" s="112">
        <v>83.08</v>
      </c>
      <c r="L158" s="112">
        <v>85.67</v>
      </c>
      <c r="M158" s="112">
        <v>90.82</v>
      </c>
      <c r="N158" s="112">
        <v>93.64</v>
      </c>
      <c r="O158" s="112">
        <v>96.53</v>
      </c>
      <c r="P158" s="112">
        <v>99.5</v>
      </c>
      <c r="Q158" s="112">
        <v>102.57</v>
      </c>
      <c r="R158" s="112">
        <v>105.72</v>
      </c>
      <c r="S158" s="112">
        <v>111.96</v>
      </c>
      <c r="T158" s="112">
        <v>115.4</v>
      </c>
      <c r="U158" s="112">
        <v>118.96</v>
      </c>
      <c r="V158" s="112">
        <v>122.63</v>
      </c>
      <c r="W158" s="112">
        <v>126.42</v>
      </c>
      <c r="X158" s="112">
        <v>130.33000000000001</v>
      </c>
      <c r="Y158" s="112">
        <v>134.38</v>
      </c>
      <c r="Z158" s="112">
        <v>142.26</v>
      </c>
      <c r="AA158" s="112">
        <v>146.71</v>
      </c>
      <c r="AB158" s="112">
        <v>151.30000000000001</v>
      </c>
      <c r="AC158" s="112">
        <v>156.06</v>
      </c>
      <c r="AD158" s="112">
        <v>160.99</v>
      </c>
      <c r="AE158" s="112">
        <v>170.4</v>
      </c>
      <c r="AF158" s="112">
        <v>175.81</v>
      </c>
      <c r="AG158" s="112">
        <v>176.82</v>
      </c>
      <c r="AH158" s="112">
        <v>187.2</v>
      </c>
      <c r="AI158" s="112">
        <v>193.19</v>
      </c>
      <c r="AJ158" s="112">
        <v>199.39</v>
      </c>
      <c r="AK158" s="112">
        <v>205.78</v>
      </c>
      <c r="AL158" s="112">
        <v>212.39</v>
      </c>
      <c r="AM158" s="112">
        <v>219.21</v>
      </c>
      <c r="AN158" s="112">
        <v>231.96</v>
      </c>
      <c r="AO158" s="112">
        <v>233.48</v>
      </c>
      <c r="AP158" s="112">
        <v>247.04</v>
      </c>
      <c r="AQ158" s="112">
        <v>254.91</v>
      </c>
      <c r="AR158" s="112">
        <v>263</v>
      </c>
      <c r="AS158" s="112">
        <v>278.01</v>
      </c>
      <c r="AT158" s="112">
        <v>279.85000000000002</v>
      </c>
      <c r="AU158" s="112">
        <v>295.73</v>
      </c>
      <c r="AV158" s="112">
        <v>297.58999999999997</v>
      </c>
      <c r="AW158" s="112">
        <v>314.38</v>
      </c>
      <c r="AX158" s="112">
        <v>316.24</v>
      </c>
      <c r="AY158" s="112">
        <v>333.96</v>
      </c>
      <c r="AZ158" s="112">
        <v>344.11</v>
      </c>
      <c r="BA158" s="113">
        <v>354.51</v>
      </c>
    </row>
    <row r="159" spans="1:53" s="104" customFormat="1">
      <c r="B159" s="114">
        <f>C158</f>
        <v>45</v>
      </c>
      <c r="C159" s="115"/>
      <c r="D159" s="116" t="s">
        <v>118</v>
      </c>
      <c r="E159" s="116">
        <v>99.28</v>
      </c>
      <c r="F159" s="117">
        <v>102.5</v>
      </c>
      <c r="G159" s="117">
        <v>105.8</v>
      </c>
      <c r="H159" s="117">
        <v>109.18</v>
      </c>
      <c r="I159" s="117">
        <v>112.64</v>
      </c>
      <c r="J159" s="117">
        <v>116.19</v>
      </c>
      <c r="K159" s="117">
        <v>119.83</v>
      </c>
      <c r="L159" s="117">
        <v>123.56</v>
      </c>
      <c r="M159" s="117">
        <v>127.4</v>
      </c>
      <c r="N159" s="117">
        <v>131.35</v>
      </c>
      <c r="O159" s="117">
        <v>135.4</v>
      </c>
      <c r="P159" s="117">
        <v>139.58000000000001</v>
      </c>
      <c r="Q159" s="117">
        <v>143.87</v>
      </c>
      <c r="R159" s="117">
        <v>148.30000000000001</v>
      </c>
      <c r="S159" s="117">
        <v>152.86000000000001</v>
      </c>
      <c r="T159" s="117">
        <v>157.56</v>
      </c>
      <c r="U159" s="117">
        <v>162.41999999999999</v>
      </c>
      <c r="V159" s="117">
        <v>167.43</v>
      </c>
      <c r="W159" s="117">
        <v>172.6</v>
      </c>
      <c r="X159" s="117">
        <v>177.95</v>
      </c>
      <c r="Y159" s="117">
        <v>183.47</v>
      </c>
      <c r="Z159" s="117">
        <v>189.19</v>
      </c>
      <c r="AA159" s="117">
        <v>195.1</v>
      </c>
      <c r="AB159" s="117">
        <v>201.22</v>
      </c>
      <c r="AC159" s="117">
        <v>207.54</v>
      </c>
      <c r="AD159" s="117">
        <v>214.09</v>
      </c>
      <c r="AE159" s="117">
        <v>220.87</v>
      </c>
      <c r="AF159" s="117">
        <v>227.89</v>
      </c>
      <c r="AG159" s="117">
        <v>235.15</v>
      </c>
      <c r="AH159" s="117">
        <v>242.65</v>
      </c>
      <c r="AI159" s="117">
        <v>250.42</v>
      </c>
      <c r="AJ159" s="117">
        <v>258.44</v>
      </c>
      <c r="AK159" s="117">
        <v>266.74</v>
      </c>
      <c r="AL159" s="117">
        <v>275.3</v>
      </c>
      <c r="AM159" s="117">
        <v>284.14</v>
      </c>
      <c r="AN159" s="117">
        <v>293.25</v>
      </c>
      <c r="AO159" s="117">
        <v>302.64</v>
      </c>
      <c r="AP159" s="117">
        <v>312.3</v>
      </c>
      <c r="AQ159" s="117">
        <v>322.25</v>
      </c>
      <c r="AR159" s="117">
        <v>332.48</v>
      </c>
      <c r="AS159" s="117">
        <v>342.99</v>
      </c>
      <c r="AT159" s="117">
        <v>353.78</v>
      </c>
      <c r="AU159" s="117">
        <v>364.86</v>
      </c>
      <c r="AV159" s="117">
        <v>376.21</v>
      </c>
      <c r="AW159" s="117">
        <v>387.86</v>
      </c>
      <c r="AX159" s="117">
        <v>399.79</v>
      </c>
      <c r="AY159" s="117">
        <v>412.02</v>
      </c>
      <c r="AZ159" s="117">
        <v>424.54</v>
      </c>
      <c r="BA159" s="118">
        <v>437.37</v>
      </c>
    </row>
    <row r="160" spans="1:53" s="104" customFormat="1">
      <c r="A160" s="114">
        <f>C158</f>
        <v>45</v>
      </c>
      <c r="C160" s="115"/>
      <c r="D160" s="116" t="s">
        <v>119</v>
      </c>
      <c r="E160" s="116">
        <v>140.38</v>
      </c>
      <c r="F160" s="117">
        <v>144.19</v>
      </c>
      <c r="G160" s="117">
        <v>148.91999999999999</v>
      </c>
      <c r="H160" s="117">
        <v>152.58000000000001</v>
      </c>
      <c r="I160" s="117">
        <v>156.55000000000001</v>
      </c>
      <c r="J160" s="117">
        <v>160.66999999999999</v>
      </c>
      <c r="K160" s="117">
        <v>165.24</v>
      </c>
      <c r="L160" s="117">
        <v>170.13</v>
      </c>
      <c r="M160" s="117">
        <v>176.38</v>
      </c>
      <c r="N160" s="117">
        <v>180.35</v>
      </c>
      <c r="O160" s="117">
        <v>184.01</v>
      </c>
      <c r="P160" s="117">
        <v>189.96</v>
      </c>
      <c r="Q160" s="117">
        <v>195</v>
      </c>
      <c r="R160" s="117">
        <v>199.88</v>
      </c>
      <c r="S160" s="117">
        <v>206.21</v>
      </c>
      <c r="T160" s="117">
        <v>212.31</v>
      </c>
      <c r="U160" s="117">
        <v>215.67</v>
      </c>
      <c r="V160" s="117">
        <v>222.69</v>
      </c>
      <c r="W160" s="117">
        <v>228.49</v>
      </c>
      <c r="X160" s="117">
        <v>235.5</v>
      </c>
      <c r="Y160" s="117">
        <v>243.13</v>
      </c>
      <c r="Z160" s="117">
        <v>251.37</v>
      </c>
      <c r="AA160" s="117">
        <v>254.12</v>
      </c>
      <c r="AB160" s="117">
        <v>260.52999999999997</v>
      </c>
      <c r="AC160" s="117">
        <v>270.29000000000002</v>
      </c>
      <c r="AD160" s="117">
        <v>279.75</v>
      </c>
      <c r="AE160" s="117">
        <v>283.11</v>
      </c>
      <c r="AF160" s="117">
        <v>294.39999999999998</v>
      </c>
      <c r="AG160" s="117">
        <v>302.02999999999997</v>
      </c>
      <c r="AH160" s="117">
        <v>310.88</v>
      </c>
      <c r="AI160" s="117">
        <v>318.2</v>
      </c>
      <c r="AJ160" s="117">
        <v>328.57</v>
      </c>
      <c r="AK160" s="117">
        <v>340.78</v>
      </c>
      <c r="AL160" s="117">
        <v>343.53</v>
      </c>
      <c r="AM160" s="117">
        <v>360</v>
      </c>
      <c r="AN160" s="117">
        <v>365.5</v>
      </c>
      <c r="AO160" s="117">
        <v>378.31</v>
      </c>
      <c r="AP160" s="117">
        <v>388.23</v>
      </c>
      <c r="AQ160" s="117">
        <v>401.66</v>
      </c>
      <c r="AR160" s="117">
        <v>413.86</v>
      </c>
      <c r="AS160" s="117">
        <v>423.02</v>
      </c>
      <c r="AT160" s="117">
        <v>439.49</v>
      </c>
      <c r="AU160" s="117">
        <v>446.21</v>
      </c>
      <c r="AV160" s="117">
        <v>466.96</v>
      </c>
      <c r="AW160" s="117">
        <v>472.45</v>
      </c>
      <c r="AX160" s="117">
        <v>495.64</v>
      </c>
      <c r="AY160" s="117">
        <v>498.69</v>
      </c>
      <c r="AZ160" s="117">
        <v>524.92999999999995</v>
      </c>
      <c r="BA160" s="118">
        <v>526.15</v>
      </c>
    </row>
    <row r="161" spans="1:53" s="104" customFormat="1">
      <c r="C161" s="109">
        <v>46</v>
      </c>
      <c r="D161" s="106" t="s">
        <v>117</v>
      </c>
      <c r="E161" s="106">
        <v>71.61</v>
      </c>
      <c r="F161" s="112">
        <v>76.14</v>
      </c>
      <c r="G161" s="112">
        <v>78.66</v>
      </c>
      <c r="H161" s="112">
        <v>81.25</v>
      </c>
      <c r="I161" s="112">
        <v>83.91</v>
      </c>
      <c r="J161" s="112">
        <v>86.66</v>
      </c>
      <c r="K161" s="112">
        <v>89.49</v>
      </c>
      <c r="L161" s="112">
        <v>92.4</v>
      </c>
      <c r="M161" s="112">
        <v>98.1</v>
      </c>
      <c r="N161" s="112">
        <v>101.3</v>
      </c>
      <c r="O161" s="112">
        <v>104.6</v>
      </c>
      <c r="P161" s="112">
        <v>108.01</v>
      </c>
      <c r="Q161" s="112">
        <v>111.55</v>
      </c>
      <c r="R161" s="112">
        <v>115.22</v>
      </c>
      <c r="S161" s="112">
        <v>119.01</v>
      </c>
      <c r="T161" s="112">
        <v>122.96</v>
      </c>
      <c r="U161" s="112">
        <v>130.53</v>
      </c>
      <c r="V161" s="112">
        <v>134.9</v>
      </c>
      <c r="W161" s="112">
        <v>135.72</v>
      </c>
      <c r="X161" s="112">
        <v>144.16</v>
      </c>
      <c r="Y161" s="112">
        <v>149.08000000000001</v>
      </c>
      <c r="Z161" s="112">
        <v>154.19</v>
      </c>
      <c r="AA161" s="112">
        <v>159.52000000000001</v>
      </c>
      <c r="AB161" s="112">
        <v>169.47</v>
      </c>
      <c r="AC161" s="112">
        <v>175.4</v>
      </c>
      <c r="AD161" s="112">
        <v>176.86</v>
      </c>
      <c r="AE161" s="112">
        <v>188</v>
      </c>
      <c r="AF161" s="112">
        <v>194.69</v>
      </c>
      <c r="AG161" s="112">
        <v>201.64</v>
      </c>
      <c r="AH161" s="112">
        <v>208.87</v>
      </c>
      <c r="AI161" s="112">
        <v>216.37</v>
      </c>
      <c r="AJ161" s="112">
        <v>229.98</v>
      </c>
      <c r="AK161" s="112">
        <v>232.22</v>
      </c>
      <c r="AL161" s="112">
        <v>246.82</v>
      </c>
      <c r="AM161" s="112">
        <v>255.67</v>
      </c>
      <c r="AN161" s="112">
        <v>264.82</v>
      </c>
      <c r="AO161" s="112">
        <v>281.20999999999998</v>
      </c>
      <c r="AP161" s="112">
        <v>284</v>
      </c>
      <c r="AQ161" s="112">
        <v>294.04000000000002</v>
      </c>
      <c r="AR161" s="112">
        <v>312.07</v>
      </c>
      <c r="AS161" s="112">
        <v>315</v>
      </c>
      <c r="AT161" s="112">
        <v>334.19</v>
      </c>
      <c r="AU161" s="112">
        <v>337.18</v>
      </c>
      <c r="AV161" s="112">
        <v>357.56</v>
      </c>
      <c r="AW161" s="112">
        <v>369.75</v>
      </c>
      <c r="AX161" s="112">
        <v>382.27</v>
      </c>
      <c r="AY161" s="112">
        <v>404.91</v>
      </c>
      <c r="AZ161" s="112">
        <v>408.4</v>
      </c>
      <c r="BA161" s="113">
        <v>422.03</v>
      </c>
    </row>
    <row r="162" spans="1:53" s="104" customFormat="1">
      <c r="B162" s="114">
        <f>C161</f>
        <v>46</v>
      </c>
      <c r="C162" s="115"/>
      <c r="D162" s="116" t="s">
        <v>118</v>
      </c>
      <c r="E162" s="116">
        <v>106.27</v>
      </c>
      <c r="F162" s="117">
        <v>109.81</v>
      </c>
      <c r="G162" s="117">
        <v>113.44</v>
      </c>
      <c r="H162" s="117">
        <v>117.18</v>
      </c>
      <c r="I162" s="117">
        <v>121.03</v>
      </c>
      <c r="J162" s="117">
        <v>124.98</v>
      </c>
      <c r="K162" s="117">
        <v>129.06</v>
      </c>
      <c r="L162" s="117">
        <v>133.27000000000001</v>
      </c>
      <c r="M162" s="117">
        <v>137.61000000000001</v>
      </c>
      <c r="N162" s="117">
        <v>142.09</v>
      </c>
      <c r="O162" s="117">
        <v>146.72</v>
      </c>
      <c r="P162" s="117">
        <v>151.52000000000001</v>
      </c>
      <c r="Q162" s="117">
        <v>156.47999999999999</v>
      </c>
      <c r="R162" s="117">
        <v>161.62</v>
      </c>
      <c r="S162" s="117">
        <v>166.95</v>
      </c>
      <c r="T162" s="117">
        <v>172.47</v>
      </c>
      <c r="U162" s="117">
        <v>178.21</v>
      </c>
      <c r="V162" s="117">
        <v>184.18</v>
      </c>
      <c r="W162" s="117">
        <v>190.38</v>
      </c>
      <c r="X162" s="117">
        <v>196.83</v>
      </c>
      <c r="Y162" s="117">
        <v>203.54</v>
      </c>
      <c r="Z162" s="117">
        <v>210.52</v>
      </c>
      <c r="AA162" s="117">
        <v>217.8</v>
      </c>
      <c r="AB162" s="117">
        <v>225.37</v>
      </c>
      <c r="AC162" s="117">
        <v>233.26</v>
      </c>
      <c r="AD162" s="117">
        <v>241.47</v>
      </c>
      <c r="AE162" s="117">
        <v>250.02</v>
      </c>
      <c r="AF162" s="117">
        <v>258.91000000000003</v>
      </c>
      <c r="AG162" s="117">
        <v>268.16000000000003</v>
      </c>
      <c r="AH162" s="117">
        <v>277.77</v>
      </c>
      <c r="AI162" s="117">
        <v>287.75</v>
      </c>
      <c r="AJ162" s="117">
        <v>298.10000000000002</v>
      </c>
      <c r="AK162" s="117">
        <v>308.82</v>
      </c>
      <c r="AL162" s="117">
        <v>319.92</v>
      </c>
      <c r="AM162" s="117">
        <v>331.4</v>
      </c>
      <c r="AN162" s="117">
        <v>343.27</v>
      </c>
      <c r="AO162" s="117">
        <v>355.51</v>
      </c>
      <c r="AP162" s="117">
        <v>368.13</v>
      </c>
      <c r="AQ162" s="117">
        <v>381.13</v>
      </c>
      <c r="AR162" s="117">
        <v>394.52</v>
      </c>
      <c r="AS162" s="117">
        <v>408.3</v>
      </c>
      <c r="AT162" s="117">
        <v>422.48</v>
      </c>
      <c r="AU162" s="117">
        <v>437.05</v>
      </c>
      <c r="AV162" s="117">
        <v>452.03</v>
      </c>
      <c r="AW162" s="117">
        <v>467.43</v>
      </c>
      <c r="AX162" s="117">
        <v>483.27</v>
      </c>
      <c r="AY162" s="117">
        <v>499.55</v>
      </c>
      <c r="AZ162" s="117">
        <v>516.29999999999995</v>
      </c>
      <c r="BA162" s="118">
        <v>533.53</v>
      </c>
    </row>
    <row r="163" spans="1:53" s="104" customFormat="1">
      <c r="A163" s="114">
        <f>C161</f>
        <v>46</v>
      </c>
      <c r="C163" s="115"/>
      <c r="D163" s="116" t="s">
        <v>119</v>
      </c>
      <c r="E163" s="116">
        <v>151.66999999999999</v>
      </c>
      <c r="F163" s="117">
        <v>155.94</v>
      </c>
      <c r="G163" s="117">
        <v>159.9</v>
      </c>
      <c r="H163" s="117">
        <v>163.87</v>
      </c>
      <c r="I163" s="117">
        <v>168.3</v>
      </c>
      <c r="J163" s="117">
        <v>176.84</v>
      </c>
      <c r="K163" s="117">
        <v>181.87</v>
      </c>
      <c r="L163" s="117">
        <v>186.91</v>
      </c>
      <c r="M163" s="117">
        <v>192.25</v>
      </c>
      <c r="N163" s="117">
        <v>196.83</v>
      </c>
      <c r="O163" s="117">
        <v>201.1</v>
      </c>
      <c r="P163" s="117">
        <v>207.81</v>
      </c>
      <c r="Q163" s="117">
        <v>215.36</v>
      </c>
      <c r="R163" s="117">
        <v>220.55</v>
      </c>
      <c r="S163" s="117">
        <v>227.88</v>
      </c>
      <c r="T163" s="117">
        <v>235.5</v>
      </c>
      <c r="U163" s="117">
        <v>243.13</v>
      </c>
      <c r="V163" s="117">
        <v>251.37</v>
      </c>
      <c r="W163" s="117">
        <v>254.12</v>
      </c>
      <c r="X163" s="117">
        <v>260.83</v>
      </c>
      <c r="Y163" s="117">
        <v>270.29000000000002</v>
      </c>
      <c r="Z163" s="117">
        <v>280.97000000000003</v>
      </c>
      <c r="AA163" s="117">
        <v>290.43</v>
      </c>
      <c r="AB163" s="117">
        <v>296.23</v>
      </c>
      <c r="AC163" s="117">
        <v>306.91000000000003</v>
      </c>
      <c r="AD163" s="117">
        <v>315.45</v>
      </c>
      <c r="AE163" s="117">
        <v>328.57</v>
      </c>
      <c r="AF163" s="117">
        <v>340.78</v>
      </c>
      <c r="AG163" s="117">
        <v>343.53</v>
      </c>
      <c r="AH163" s="117">
        <v>360</v>
      </c>
      <c r="AI163" s="117">
        <v>372.21</v>
      </c>
      <c r="AJ163" s="117">
        <v>382.89</v>
      </c>
      <c r="AK163" s="117">
        <v>398.6</v>
      </c>
      <c r="AL163" s="117">
        <v>405.32</v>
      </c>
      <c r="AM163" s="117">
        <v>423.02</v>
      </c>
      <c r="AN163" s="117">
        <v>439.49</v>
      </c>
      <c r="AO163" s="117">
        <v>446.21</v>
      </c>
      <c r="AP163" s="117">
        <v>471.23</v>
      </c>
      <c r="AQ163" s="117">
        <v>476.11</v>
      </c>
      <c r="AR163" s="117">
        <v>498.08</v>
      </c>
      <c r="AS163" s="117">
        <v>515.16999999999996</v>
      </c>
      <c r="AT163" s="117">
        <v>526.15</v>
      </c>
      <c r="AU163" s="117">
        <v>555.45000000000005</v>
      </c>
      <c r="AV163" s="117">
        <v>556.66999999999996</v>
      </c>
      <c r="AW163" s="117">
        <v>586.57000000000005</v>
      </c>
      <c r="AX163" s="117">
        <v>600.61</v>
      </c>
      <c r="AY163" s="117">
        <v>618.91999999999996</v>
      </c>
      <c r="AZ163" s="117">
        <v>648.21</v>
      </c>
      <c r="BA163" s="118">
        <v>652.49</v>
      </c>
    </row>
    <row r="164" spans="1:53" s="104" customFormat="1">
      <c r="B164" s="114"/>
      <c r="C164" s="109">
        <v>47</v>
      </c>
      <c r="D164" s="106" t="s">
        <v>117</v>
      </c>
      <c r="E164" s="106">
        <v>79.27</v>
      </c>
      <c r="F164" s="112">
        <v>82.01</v>
      </c>
      <c r="G164" s="112">
        <v>84.84</v>
      </c>
      <c r="H164" s="112">
        <v>85.29</v>
      </c>
      <c r="I164" s="112">
        <v>88.22</v>
      </c>
      <c r="J164" s="112">
        <v>91.26</v>
      </c>
      <c r="K164" s="112">
        <v>97.15</v>
      </c>
      <c r="L164" s="112">
        <v>100.52</v>
      </c>
      <c r="M164" s="112">
        <v>104.01</v>
      </c>
      <c r="N164" s="112">
        <v>107.65</v>
      </c>
      <c r="O164" s="112">
        <v>111.43</v>
      </c>
      <c r="P164" s="112">
        <v>115.37</v>
      </c>
      <c r="Q164" s="112">
        <v>119.49</v>
      </c>
      <c r="R164" s="112">
        <v>123.78</v>
      </c>
      <c r="S164" s="112">
        <v>131.88999999999999</v>
      </c>
      <c r="T164" s="112">
        <v>136.72999999999999</v>
      </c>
      <c r="U164" s="112">
        <v>141.79</v>
      </c>
      <c r="V164" s="112">
        <v>147.1</v>
      </c>
      <c r="W164" s="112">
        <v>152.66999999999999</v>
      </c>
      <c r="X164" s="112">
        <v>158.52000000000001</v>
      </c>
      <c r="Y164" s="112">
        <v>169.17</v>
      </c>
      <c r="Z164" s="112">
        <v>175.8</v>
      </c>
      <c r="AA164" s="112">
        <v>177.88</v>
      </c>
      <c r="AB164" s="112">
        <v>184.99</v>
      </c>
      <c r="AC164" s="112">
        <v>197.72</v>
      </c>
      <c r="AD164" s="112">
        <v>205.75</v>
      </c>
      <c r="AE164" s="112">
        <v>214.16</v>
      </c>
      <c r="AF164" s="112">
        <v>217.01</v>
      </c>
      <c r="AG164" s="112">
        <v>232.14</v>
      </c>
      <c r="AH164" s="112">
        <v>248.16</v>
      </c>
      <c r="AI164" s="112">
        <v>251.68</v>
      </c>
      <c r="AJ164" s="112">
        <v>262.04000000000002</v>
      </c>
      <c r="AK164" s="112">
        <v>280.07</v>
      </c>
      <c r="AL164" s="112">
        <v>299.08999999999997</v>
      </c>
      <c r="AM164" s="112">
        <v>295.49</v>
      </c>
      <c r="AN164" s="112">
        <v>315.64</v>
      </c>
      <c r="AO164" s="112">
        <v>336.85</v>
      </c>
      <c r="AP164" s="112">
        <v>341.43</v>
      </c>
      <c r="AQ164" s="112">
        <v>354.98</v>
      </c>
      <c r="AR164" s="112">
        <v>378.57</v>
      </c>
      <c r="AS164" s="112">
        <v>393.41</v>
      </c>
      <c r="AT164" s="112">
        <v>398.42</v>
      </c>
      <c r="AU164" s="112">
        <v>424.64</v>
      </c>
      <c r="AV164" s="112">
        <v>441.08</v>
      </c>
      <c r="AW164" s="112">
        <v>458.12</v>
      </c>
      <c r="AX164" s="112">
        <v>487.84</v>
      </c>
      <c r="AY164" s="112">
        <v>494.15</v>
      </c>
      <c r="AZ164" s="112">
        <v>513.24</v>
      </c>
      <c r="BA164" s="113">
        <v>546.62</v>
      </c>
    </row>
    <row r="165" spans="1:53" s="104" customFormat="1">
      <c r="B165" s="114">
        <f>C164</f>
        <v>47</v>
      </c>
      <c r="C165" s="115"/>
      <c r="D165" s="116" t="s">
        <v>118</v>
      </c>
      <c r="E165" s="116">
        <v>114.33</v>
      </c>
      <c r="F165" s="117">
        <v>118.28</v>
      </c>
      <c r="G165" s="117">
        <v>122.36</v>
      </c>
      <c r="H165" s="117">
        <v>126.57</v>
      </c>
      <c r="I165" s="117">
        <v>130.93</v>
      </c>
      <c r="J165" s="117">
        <v>135.44</v>
      </c>
      <c r="K165" s="117">
        <v>140.12</v>
      </c>
      <c r="L165" s="117">
        <v>144.97</v>
      </c>
      <c r="M165" s="117">
        <v>150.01</v>
      </c>
      <c r="N165" s="117">
        <v>155.25</v>
      </c>
      <c r="O165" s="117">
        <v>160.71</v>
      </c>
      <c r="P165" s="117">
        <v>166.4</v>
      </c>
      <c r="Q165" s="117">
        <v>172.33</v>
      </c>
      <c r="R165" s="117">
        <v>178.53</v>
      </c>
      <c r="S165" s="117">
        <v>185.01</v>
      </c>
      <c r="T165" s="117">
        <v>191.79</v>
      </c>
      <c r="U165" s="117">
        <v>198.9</v>
      </c>
      <c r="V165" s="117">
        <v>206.35</v>
      </c>
      <c r="W165" s="117">
        <v>214.16</v>
      </c>
      <c r="X165" s="117">
        <v>222.36</v>
      </c>
      <c r="Y165" s="117">
        <v>230.98</v>
      </c>
      <c r="Z165" s="117">
        <v>240.03</v>
      </c>
      <c r="AA165" s="117">
        <v>249.53</v>
      </c>
      <c r="AB165" s="117">
        <v>259.5</v>
      </c>
      <c r="AC165" s="117">
        <v>269.95999999999998</v>
      </c>
      <c r="AD165" s="117">
        <v>280.92</v>
      </c>
      <c r="AE165" s="117">
        <v>292.39999999999998</v>
      </c>
      <c r="AF165" s="117">
        <v>304.41000000000003</v>
      </c>
      <c r="AG165" s="117">
        <v>316.94</v>
      </c>
      <c r="AH165" s="117">
        <v>330.02</v>
      </c>
      <c r="AI165" s="117">
        <v>343.62</v>
      </c>
      <c r="AJ165" s="117">
        <v>357.77</v>
      </c>
      <c r="AK165" s="117">
        <v>372.45</v>
      </c>
      <c r="AL165" s="117">
        <v>387.68</v>
      </c>
      <c r="AM165" s="117">
        <v>403.44</v>
      </c>
      <c r="AN165" s="117">
        <v>419.76</v>
      </c>
      <c r="AO165" s="117">
        <v>436.62</v>
      </c>
      <c r="AP165" s="117">
        <v>454.06</v>
      </c>
      <c r="AQ165" s="117">
        <v>472.08</v>
      </c>
      <c r="AR165" s="117">
        <v>490.7</v>
      </c>
      <c r="AS165" s="117">
        <v>509.94</v>
      </c>
      <c r="AT165" s="117">
        <v>529.84</v>
      </c>
      <c r="AU165" s="117">
        <v>550.41999999999996</v>
      </c>
      <c r="AV165" s="117">
        <v>571.73</v>
      </c>
      <c r="AW165" s="117">
        <v>593.82000000000005</v>
      </c>
      <c r="AX165" s="117">
        <v>616.73</v>
      </c>
      <c r="AY165" s="117">
        <v>640.52</v>
      </c>
      <c r="AZ165" s="117">
        <v>665.26</v>
      </c>
      <c r="BA165" s="118">
        <v>691.03</v>
      </c>
    </row>
    <row r="166" spans="1:53" s="104" customFormat="1">
      <c r="A166" s="114">
        <f>C164</f>
        <v>47</v>
      </c>
      <c r="C166" s="115"/>
      <c r="D166" s="116" t="s">
        <v>119</v>
      </c>
      <c r="E166" s="116">
        <v>163.72</v>
      </c>
      <c r="F166" s="117">
        <v>167.99</v>
      </c>
      <c r="G166" s="117">
        <v>176.99</v>
      </c>
      <c r="H166" s="117">
        <v>181.87</v>
      </c>
      <c r="I166" s="117">
        <v>187.21</v>
      </c>
      <c r="J166" s="117">
        <v>192.71</v>
      </c>
      <c r="K166" s="117">
        <v>198.81</v>
      </c>
      <c r="L166" s="117">
        <v>204.76</v>
      </c>
      <c r="M166" s="117">
        <v>211.78</v>
      </c>
      <c r="N166" s="117">
        <v>218.72</v>
      </c>
      <c r="O166" s="117">
        <v>226.35</v>
      </c>
      <c r="P166" s="117">
        <v>233.98</v>
      </c>
      <c r="Q166" s="117">
        <v>242.22</v>
      </c>
      <c r="R166" s="117">
        <v>250.46</v>
      </c>
      <c r="S166" s="117">
        <v>256.25</v>
      </c>
      <c r="T166" s="117">
        <v>264.49</v>
      </c>
      <c r="U166" s="117">
        <v>273.33999999999997</v>
      </c>
      <c r="V166" s="117">
        <v>283.11</v>
      </c>
      <c r="W166" s="117">
        <v>294.39999999999998</v>
      </c>
      <c r="X166" s="117">
        <v>303.25</v>
      </c>
      <c r="Y166" s="117">
        <v>315.45</v>
      </c>
      <c r="Z166" s="117">
        <v>328.57</v>
      </c>
      <c r="AA166" s="117">
        <v>340.78</v>
      </c>
      <c r="AB166" s="117">
        <v>343.53</v>
      </c>
      <c r="AC166" s="117">
        <v>360</v>
      </c>
      <c r="AD166" s="117">
        <v>378.31</v>
      </c>
      <c r="AE166" s="117">
        <v>388.38</v>
      </c>
      <c r="AF166" s="117">
        <v>401.81</v>
      </c>
      <c r="AG166" s="117">
        <v>423.02</v>
      </c>
      <c r="AH166" s="117">
        <v>439.49</v>
      </c>
      <c r="AI166" s="117">
        <v>446.21</v>
      </c>
      <c r="AJ166" s="117">
        <v>471.23</v>
      </c>
      <c r="AK166" s="117">
        <v>495.64</v>
      </c>
      <c r="AL166" s="117">
        <v>498.69</v>
      </c>
      <c r="AM166" s="117">
        <v>526.15</v>
      </c>
      <c r="AN166" s="117">
        <v>555.45000000000005</v>
      </c>
      <c r="AO166" s="117">
        <v>556.66999999999996</v>
      </c>
      <c r="AP166" s="117">
        <v>586.57000000000005</v>
      </c>
      <c r="AQ166" s="117">
        <v>618.91999999999996</v>
      </c>
      <c r="AR166" s="117">
        <v>623.79999999999995</v>
      </c>
      <c r="AS166" s="117">
        <v>652.49</v>
      </c>
      <c r="AT166" s="117">
        <v>687.88</v>
      </c>
      <c r="AU166" s="117">
        <v>700.09</v>
      </c>
      <c r="AV166" s="117">
        <v>724.5</v>
      </c>
      <c r="AW166" s="117">
        <v>763.56</v>
      </c>
      <c r="AX166" s="117">
        <v>786.44</v>
      </c>
      <c r="AY166" s="117">
        <v>804.75</v>
      </c>
      <c r="AZ166" s="117">
        <v>847.47</v>
      </c>
      <c r="BA166" s="118">
        <v>886.53</v>
      </c>
    </row>
    <row r="167" spans="1:53" s="104" customFormat="1">
      <c r="C167" s="109">
        <v>48</v>
      </c>
      <c r="D167" s="106" t="s">
        <v>117</v>
      </c>
      <c r="E167" s="106">
        <v>83.46</v>
      </c>
      <c r="F167" s="112">
        <v>86.5</v>
      </c>
      <c r="G167" s="112">
        <v>89.65</v>
      </c>
      <c r="H167" s="112">
        <v>92.94</v>
      </c>
      <c r="I167" s="112">
        <v>99.16</v>
      </c>
      <c r="J167" s="112">
        <v>102.84</v>
      </c>
      <c r="K167" s="112">
        <v>106.68</v>
      </c>
      <c r="L167" s="112">
        <v>110.71</v>
      </c>
      <c r="M167" s="112">
        <v>114.93</v>
      </c>
      <c r="N167" s="112">
        <v>119.37</v>
      </c>
      <c r="O167" s="112">
        <v>124.04</v>
      </c>
      <c r="P167" s="112">
        <v>125.33</v>
      </c>
      <c r="Q167" s="112">
        <v>130.38</v>
      </c>
      <c r="R167" s="112">
        <v>135.72</v>
      </c>
      <c r="S167" s="112">
        <v>145.47999999999999</v>
      </c>
      <c r="T167" s="112">
        <v>151.65</v>
      </c>
      <c r="U167" s="112">
        <v>158.21</v>
      </c>
      <c r="V167" s="112">
        <v>165.18</v>
      </c>
      <c r="W167" s="112">
        <v>172.58</v>
      </c>
      <c r="X167" s="112">
        <v>175.36</v>
      </c>
      <c r="Y167" s="112">
        <v>183.49</v>
      </c>
      <c r="Z167" s="112">
        <v>197.68</v>
      </c>
      <c r="AA167" s="112">
        <v>207.08</v>
      </c>
      <c r="AB167" s="112">
        <v>217.03</v>
      </c>
      <c r="AC167" s="112">
        <v>233.94</v>
      </c>
      <c r="AD167" s="112">
        <v>245.31</v>
      </c>
      <c r="AE167" s="112">
        <v>257.26</v>
      </c>
      <c r="AF167" s="112">
        <v>262.39999999999998</v>
      </c>
      <c r="AG167" s="112">
        <v>275.14</v>
      </c>
      <c r="AH167" s="112">
        <v>296.58</v>
      </c>
      <c r="AI167" s="112">
        <v>310.85000000000002</v>
      </c>
      <c r="AJ167" s="112">
        <v>334.64</v>
      </c>
      <c r="AK167" s="112">
        <v>341.19</v>
      </c>
      <c r="AL167" s="112">
        <v>357.3</v>
      </c>
      <c r="AM167" s="112">
        <v>374.08</v>
      </c>
      <c r="AN167" s="112">
        <v>402.28</v>
      </c>
      <c r="AO167" s="112">
        <v>432.23</v>
      </c>
      <c r="AP167" s="112">
        <v>440.55</v>
      </c>
      <c r="AQ167" s="112">
        <v>448.69</v>
      </c>
      <c r="AR167" s="112">
        <v>482.39</v>
      </c>
      <c r="AS167" s="112">
        <v>518.29999999999995</v>
      </c>
      <c r="AT167" s="112">
        <v>542.55999999999995</v>
      </c>
      <c r="AU167" s="112">
        <v>553.38</v>
      </c>
      <c r="AV167" s="112">
        <v>579.73</v>
      </c>
      <c r="AW167" s="112">
        <v>623.9</v>
      </c>
      <c r="AX167" s="112">
        <v>654.47</v>
      </c>
      <c r="AY167" s="112">
        <v>705.03</v>
      </c>
      <c r="AZ167" s="112">
        <v>703.58</v>
      </c>
      <c r="BA167" s="113">
        <v>740.6</v>
      </c>
    </row>
    <row r="168" spans="1:53" s="104" customFormat="1">
      <c r="B168" s="114">
        <f>C167</f>
        <v>48</v>
      </c>
      <c r="C168" s="115"/>
      <c r="D168" s="116" t="s">
        <v>118</v>
      </c>
      <c r="E168" s="116">
        <v>123.86</v>
      </c>
      <c r="F168" s="117">
        <v>128.37</v>
      </c>
      <c r="G168" s="117">
        <v>133.05000000000001</v>
      </c>
      <c r="H168" s="117">
        <v>137.93</v>
      </c>
      <c r="I168" s="117">
        <v>143.01</v>
      </c>
      <c r="J168" s="117">
        <v>148.32</v>
      </c>
      <c r="K168" s="117">
        <v>153.86000000000001</v>
      </c>
      <c r="L168" s="117">
        <v>159.66999999999999</v>
      </c>
      <c r="M168" s="117">
        <v>165.76</v>
      </c>
      <c r="N168" s="117">
        <v>172.16</v>
      </c>
      <c r="O168" s="117">
        <v>178.9</v>
      </c>
      <c r="P168" s="117">
        <v>186</v>
      </c>
      <c r="Q168" s="117">
        <v>193.49</v>
      </c>
      <c r="R168" s="117">
        <v>201.42</v>
      </c>
      <c r="S168" s="117">
        <v>209.82</v>
      </c>
      <c r="T168" s="117">
        <v>218.72</v>
      </c>
      <c r="U168" s="117">
        <v>228.18</v>
      </c>
      <c r="V168" s="117">
        <v>238.22</v>
      </c>
      <c r="W168" s="117">
        <v>248.9</v>
      </c>
      <c r="X168" s="117">
        <v>260.25</v>
      </c>
      <c r="Y168" s="117">
        <v>272.3</v>
      </c>
      <c r="Z168" s="117">
        <v>285.10000000000002</v>
      </c>
      <c r="AA168" s="117">
        <v>298.66000000000003</v>
      </c>
      <c r="AB168" s="117">
        <v>313.01</v>
      </c>
      <c r="AC168" s="117">
        <v>328.15</v>
      </c>
      <c r="AD168" s="117">
        <v>344.11</v>
      </c>
      <c r="AE168" s="117">
        <v>360.87</v>
      </c>
      <c r="AF168" s="117">
        <v>378.44</v>
      </c>
      <c r="AG168" s="117">
        <v>396.82</v>
      </c>
      <c r="AH168" s="117">
        <v>416.02</v>
      </c>
      <c r="AI168" s="117">
        <v>436.04</v>
      </c>
      <c r="AJ168" s="117">
        <v>456.89</v>
      </c>
      <c r="AK168" s="117">
        <v>478.6</v>
      </c>
      <c r="AL168" s="117">
        <v>501.2</v>
      </c>
      <c r="AM168" s="117">
        <v>524.73</v>
      </c>
      <c r="AN168" s="117">
        <v>549.25</v>
      </c>
      <c r="AO168" s="117">
        <v>574.80999999999995</v>
      </c>
      <c r="AP168" s="117">
        <v>601.49</v>
      </c>
      <c r="AQ168" s="117">
        <v>629.4</v>
      </c>
      <c r="AR168" s="117">
        <v>658.62</v>
      </c>
      <c r="AS168" s="117">
        <v>689.27</v>
      </c>
      <c r="AT168" s="117">
        <v>721.53</v>
      </c>
      <c r="AU168" s="117">
        <v>755.55</v>
      </c>
      <c r="AV168" s="117">
        <v>791.53</v>
      </c>
      <c r="AW168" s="117">
        <v>829.7</v>
      </c>
      <c r="AX168" s="117">
        <v>870.36</v>
      </c>
      <c r="AY168" s="117">
        <v>913.86</v>
      </c>
      <c r="AZ168" s="117">
        <v>960.61</v>
      </c>
      <c r="BA168" s="118">
        <v>1011.16</v>
      </c>
    </row>
    <row r="169" spans="1:53" s="104" customFormat="1">
      <c r="A169" s="114">
        <f>C167</f>
        <v>48</v>
      </c>
      <c r="C169" s="115"/>
      <c r="D169" s="116" t="s">
        <v>119</v>
      </c>
      <c r="E169" s="116">
        <v>181.87</v>
      </c>
      <c r="F169" s="117">
        <v>187.21</v>
      </c>
      <c r="G169" s="117">
        <v>192.86</v>
      </c>
      <c r="H169" s="117">
        <v>198.96</v>
      </c>
      <c r="I169" s="117">
        <v>206.29</v>
      </c>
      <c r="J169" s="117">
        <v>212.39</v>
      </c>
      <c r="K169" s="117">
        <v>222.38</v>
      </c>
      <c r="L169" s="117">
        <v>229.71</v>
      </c>
      <c r="M169" s="117">
        <v>237.95</v>
      </c>
      <c r="N169" s="117">
        <v>244.96</v>
      </c>
      <c r="O169" s="117">
        <v>257.77999999999997</v>
      </c>
      <c r="P169" s="117">
        <v>268.76</v>
      </c>
      <c r="Q169" s="117">
        <v>279.45</v>
      </c>
      <c r="R169" s="117">
        <v>284.02</v>
      </c>
      <c r="S169" s="117">
        <v>301.11</v>
      </c>
      <c r="T169" s="117">
        <v>314.54000000000002</v>
      </c>
      <c r="U169" s="117">
        <v>323.08</v>
      </c>
      <c r="V169" s="117">
        <v>340.78</v>
      </c>
      <c r="W169" s="117">
        <v>350.24</v>
      </c>
      <c r="X169" s="117">
        <v>365.19</v>
      </c>
      <c r="Y169" s="117">
        <v>382.89</v>
      </c>
      <c r="Z169" s="117">
        <v>398.76</v>
      </c>
      <c r="AA169" s="117">
        <v>423.17</v>
      </c>
      <c r="AB169" s="117">
        <v>439.49</v>
      </c>
      <c r="AC169" s="117">
        <v>448.04</v>
      </c>
      <c r="AD169" s="117">
        <v>472.45</v>
      </c>
      <c r="AE169" s="117">
        <v>498.69</v>
      </c>
      <c r="AF169" s="117">
        <v>526.15</v>
      </c>
      <c r="AG169" s="117">
        <v>555.45000000000005</v>
      </c>
      <c r="AH169" s="117">
        <v>556.66999999999996</v>
      </c>
      <c r="AI169" s="117">
        <v>586.57000000000005</v>
      </c>
      <c r="AJ169" s="117">
        <v>618.91999999999996</v>
      </c>
      <c r="AK169" s="117">
        <v>652.49</v>
      </c>
      <c r="AL169" s="117">
        <v>687.88</v>
      </c>
      <c r="AM169" s="117">
        <v>700.09</v>
      </c>
      <c r="AN169" s="117">
        <v>724.5</v>
      </c>
      <c r="AO169" s="117">
        <v>763.56</v>
      </c>
      <c r="AP169" s="117">
        <v>804.45</v>
      </c>
      <c r="AQ169" s="117">
        <v>847.47</v>
      </c>
      <c r="AR169" s="117">
        <v>886.53</v>
      </c>
      <c r="AS169" s="117">
        <v>892.63</v>
      </c>
      <c r="AT169" s="117">
        <v>941.46</v>
      </c>
      <c r="AU169" s="117">
        <v>993.94</v>
      </c>
      <c r="AV169" s="117">
        <v>1048.8699999999999</v>
      </c>
      <c r="AW169" s="117">
        <v>1108.68</v>
      </c>
      <c r="AX169" s="117">
        <v>1153.8399999999999</v>
      </c>
      <c r="AY169" s="117">
        <v>1174.5899999999999</v>
      </c>
      <c r="AZ169" s="117">
        <v>1245.3800000000001</v>
      </c>
      <c r="BA169" s="118">
        <v>1323.5</v>
      </c>
    </row>
    <row r="170" spans="1:53" s="104" customFormat="1">
      <c r="B170" s="114"/>
      <c r="C170" s="109">
        <v>49</v>
      </c>
      <c r="D170" s="106" t="s">
        <v>117</v>
      </c>
      <c r="E170" s="106">
        <v>88.65</v>
      </c>
      <c r="F170" s="112">
        <v>92.13</v>
      </c>
      <c r="G170" s="112">
        <v>98.65</v>
      </c>
      <c r="H170" s="112">
        <v>102.61</v>
      </c>
      <c r="I170" s="112">
        <v>106.78</v>
      </c>
      <c r="J170" s="112">
        <v>111.19</v>
      </c>
      <c r="K170" s="112">
        <v>115.87</v>
      </c>
      <c r="L170" s="112">
        <v>120.84</v>
      </c>
      <c r="M170" s="112">
        <v>126.14</v>
      </c>
      <c r="N170" s="112">
        <v>127.98</v>
      </c>
      <c r="O170" s="112">
        <v>137.86000000000001</v>
      </c>
      <c r="P170" s="112">
        <v>140.19</v>
      </c>
      <c r="Q170" s="112">
        <v>147.01</v>
      </c>
      <c r="R170" s="112">
        <v>158.97</v>
      </c>
      <c r="S170" s="112">
        <v>162.32</v>
      </c>
      <c r="T170" s="112">
        <v>170.94</v>
      </c>
      <c r="U170" s="112">
        <v>185.65</v>
      </c>
      <c r="V170" s="112">
        <v>190.36</v>
      </c>
      <c r="W170" s="112">
        <v>195.25</v>
      </c>
      <c r="X170" s="112">
        <v>206.64</v>
      </c>
      <c r="Y170" s="112">
        <v>218.87</v>
      </c>
      <c r="Z170" s="112">
        <v>231.94</v>
      </c>
      <c r="AA170" s="112">
        <v>245.86</v>
      </c>
      <c r="AB170" s="112">
        <v>260.62</v>
      </c>
      <c r="AC170" s="112">
        <v>276.23</v>
      </c>
      <c r="AD170" s="112">
        <v>292.7</v>
      </c>
      <c r="AE170" s="112">
        <v>310.04000000000002</v>
      </c>
      <c r="AF170" s="112">
        <v>338.41</v>
      </c>
      <c r="AG170" s="112">
        <v>358.23</v>
      </c>
      <c r="AH170" s="112">
        <v>379.12</v>
      </c>
      <c r="AI170" s="112">
        <v>401.18</v>
      </c>
      <c r="AJ170" s="112">
        <v>424.52</v>
      </c>
      <c r="AK170" s="112">
        <v>449.29</v>
      </c>
      <c r="AL170" s="112">
        <v>475.67</v>
      </c>
      <c r="AM170" s="112">
        <v>549</v>
      </c>
      <c r="AN170" s="112">
        <v>550.12</v>
      </c>
      <c r="AO170" s="112">
        <v>583.83000000000004</v>
      </c>
      <c r="AP170" s="112">
        <v>620.49</v>
      </c>
      <c r="AQ170" s="112">
        <v>660.61</v>
      </c>
      <c r="AR170" s="112">
        <v>704.99</v>
      </c>
      <c r="AS170" s="112">
        <v>754.6</v>
      </c>
      <c r="AT170" s="112">
        <v>810.84</v>
      </c>
      <c r="AU170" s="112">
        <v>850.36</v>
      </c>
      <c r="AV170" s="112">
        <v>924.92</v>
      </c>
      <c r="AW170" s="112">
        <v>1016.2</v>
      </c>
      <c r="AX170" s="112">
        <v>1167.67</v>
      </c>
      <c r="AY170" s="112">
        <v>1222.03</v>
      </c>
      <c r="AZ170" s="112">
        <v>1630.37</v>
      </c>
      <c r="BA170" s="113">
        <v>1439.5</v>
      </c>
    </row>
    <row r="171" spans="1:53" s="104" customFormat="1">
      <c r="B171" s="114">
        <f>C170</f>
        <v>49</v>
      </c>
      <c r="C171" s="115"/>
      <c r="D171" s="116" t="s">
        <v>118</v>
      </c>
      <c r="E171" s="116">
        <v>135.49</v>
      </c>
      <c r="F171" s="117">
        <v>140.81</v>
      </c>
      <c r="G171" s="117">
        <v>146.4</v>
      </c>
      <c r="H171" s="117">
        <v>152.27000000000001</v>
      </c>
      <c r="I171" s="117">
        <v>158.47</v>
      </c>
      <c r="J171" s="117">
        <v>165.02</v>
      </c>
      <c r="K171" s="117">
        <v>171.96</v>
      </c>
      <c r="L171" s="117">
        <v>179.34</v>
      </c>
      <c r="M171" s="117">
        <v>187.19</v>
      </c>
      <c r="N171" s="117">
        <v>195.59</v>
      </c>
      <c r="O171" s="117">
        <v>204.59</v>
      </c>
      <c r="P171" s="117">
        <v>214.26</v>
      </c>
      <c r="Q171" s="117">
        <v>224.68</v>
      </c>
      <c r="R171" s="117">
        <v>235.93</v>
      </c>
      <c r="S171" s="117">
        <v>248.09</v>
      </c>
      <c r="T171" s="117">
        <v>261.25</v>
      </c>
      <c r="U171" s="117">
        <v>275.51</v>
      </c>
      <c r="V171" s="117">
        <v>290.93</v>
      </c>
      <c r="W171" s="117">
        <v>307.58999999999997</v>
      </c>
      <c r="X171" s="117">
        <v>325.54000000000002</v>
      </c>
      <c r="Y171" s="117">
        <v>344.8</v>
      </c>
      <c r="Z171" s="117">
        <v>365.4</v>
      </c>
      <c r="AA171" s="117">
        <v>387.32</v>
      </c>
      <c r="AB171" s="117">
        <v>410.58</v>
      </c>
      <c r="AC171" s="117">
        <v>435.17</v>
      </c>
      <c r="AD171" s="117">
        <v>461.11</v>
      </c>
      <c r="AE171" s="117">
        <v>488.44</v>
      </c>
      <c r="AF171" s="117">
        <v>517.21</v>
      </c>
      <c r="AG171" s="117">
        <v>547.5</v>
      </c>
      <c r="AH171" s="117">
        <v>579.42999999999995</v>
      </c>
      <c r="AI171" s="117">
        <v>613.14</v>
      </c>
      <c r="AJ171" s="117">
        <v>648.82000000000005</v>
      </c>
      <c r="AK171" s="117">
        <v>686.67</v>
      </c>
      <c r="AL171" s="117">
        <v>726.99</v>
      </c>
      <c r="AM171" s="117">
        <v>770.1</v>
      </c>
      <c r="AN171" s="117">
        <v>816.41</v>
      </c>
      <c r="AO171" s="117">
        <v>866.44</v>
      </c>
      <c r="AP171" s="117">
        <v>920.84</v>
      </c>
      <c r="AQ171" s="117">
        <v>980.39</v>
      </c>
      <c r="AR171" s="117">
        <v>1046.24</v>
      </c>
      <c r="AS171" s="117">
        <v>1119.8699999999999</v>
      </c>
      <c r="AT171" s="117">
        <v>1203.33</v>
      </c>
      <c r="AU171" s="117">
        <v>1299.6500000000001</v>
      </c>
      <c r="AV171" s="117">
        <v>1413.61</v>
      </c>
      <c r="AW171" s="117">
        <v>1553.12</v>
      </c>
      <c r="AX171" s="117">
        <v>1732.89</v>
      </c>
      <c r="AY171" s="117">
        <v>1986.29</v>
      </c>
      <c r="AZ171" s="117">
        <v>2419.5700000000002</v>
      </c>
      <c r="BA171" s="118">
        <v>0</v>
      </c>
    </row>
    <row r="172" spans="1:53" s="104" customFormat="1">
      <c r="A172" s="114">
        <f>C170</f>
        <v>49</v>
      </c>
      <c r="C172" s="119"/>
      <c r="D172" s="120" t="s">
        <v>119</v>
      </c>
      <c r="E172" s="120">
        <v>203.39</v>
      </c>
      <c r="F172" s="121">
        <v>209.34</v>
      </c>
      <c r="G172" s="121">
        <v>219.26</v>
      </c>
      <c r="H172" s="121">
        <v>228.41</v>
      </c>
      <c r="I172" s="121">
        <v>235.5</v>
      </c>
      <c r="J172" s="121">
        <v>243.44</v>
      </c>
      <c r="K172" s="121">
        <v>260.52999999999997</v>
      </c>
      <c r="L172" s="121">
        <v>270.29000000000002</v>
      </c>
      <c r="M172" s="121">
        <v>280.97000000000003</v>
      </c>
      <c r="N172" s="121">
        <v>292.87</v>
      </c>
      <c r="O172" s="121">
        <v>306.91000000000003</v>
      </c>
      <c r="P172" s="121">
        <v>320.94</v>
      </c>
      <c r="Q172" s="121">
        <v>343.53</v>
      </c>
      <c r="R172" s="121">
        <v>360</v>
      </c>
      <c r="S172" s="121">
        <v>371.9</v>
      </c>
      <c r="T172" s="121">
        <v>398.45</v>
      </c>
      <c r="U172" s="121">
        <v>416.76</v>
      </c>
      <c r="V172" s="121">
        <v>446.05</v>
      </c>
      <c r="W172" s="121">
        <v>471.23</v>
      </c>
      <c r="X172" s="121">
        <v>498.08</v>
      </c>
      <c r="Y172" s="121">
        <v>520.66</v>
      </c>
      <c r="Z172" s="121">
        <v>555.45000000000005</v>
      </c>
      <c r="AA172" s="121">
        <v>567.04</v>
      </c>
      <c r="AB172" s="121">
        <v>618.91999999999996</v>
      </c>
      <c r="AC172" s="121">
        <v>650.04</v>
      </c>
      <c r="AD172" s="121">
        <v>687.88</v>
      </c>
      <c r="AE172" s="121">
        <v>721.45</v>
      </c>
      <c r="AF172" s="121">
        <v>763.56</v>
      </c>
      <c r="AG172" s="121">
        <v>804.45</v>
      </c>
      <c r="AH172" s="121">
        <v>847.17</v>
      </c>
      <c r="AI172" s="121">
        <v>879.21</v>
      </c>
      <c r="AJ172" s="121">
        <v>941.46</v>
      </c>
      <c r="AK172" s="121">
        <v>974.41</v>
      </c>
      <c r="AL172" s="121">
        <v>1048.8699999999999</v>
      </c>
      <c r="AM172" s="121">
        <v>1094.03</v>
      </c>
      <c r="AN172" s="121">
        <v>1174.5899999999999</v>
      </c>
      <c r="AO172" s="121">
        <v>1245.3800000000001</v>
      </c>
      <c r="AP172" s="121">
        <v>1282</v>
      </c>
      <c r="AQ172" s="121">
        <v>1410.16</v>
      </c>
      <c r="AR172" s="121">
        <v>1509.03</v>
      </c>
      <c r="AS172" s="121">
        <v>1614</v>
      </c>
      <c r="AT172" s="121">
        <v>1750.7</v>
      </c>
      <c r="AU172" s="121">
        <v>1896.56</v>
      </c>
      <c r="AV172" s="121">
        <v>2101.62</v>
      </c>
      <c r="AW172" s="121">
        <v>2353.06</v>
      </c>
      <c r="AX172" s="121">
        <v>2709.47</v>
      </c>
      <c r="AY172" s="121">
        <v>3300.23</v>
      </c>
      <c r="AZ172" s="121">
        <v>4716.1000000000004</v>
      </c>
      <c r="BA172" s="122">
        <v>0</v>
      </c>
    </row>
    <row r="173" spans="1:53" s="104" customFormat="1"/>
  </sheetData>
  <hyperlinks>
    <hyperlink ref="A12" r:id="rId2" display="mailto:water@idexx.com" xr:uid="{00000000-0004-0000-1900-000000000000}"/>
    <hyperlink ref="A13" r:id="rId3" display="javascript:newwindow('http://www.idexx.com' , 'newwindow', 'width=750,height=400,resizable,scrollbars,toolbar,status,location');" xr:uid="{00000000-0004-0000-1900-000001000000}"/>
  </hyperlinks>
  <pageMargins left="0.75" right="0.75" top="1" bottom="1" header="0.5" footer="0.5"/>
  <pageSetup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>
    <tabColor rgb="FF00B0F0"/>
  </sheetPr>
  <dimension ref="A1:CO13"/>
  <sheetViews>
    <sheetView topLeftCell="AQ1" workbookViewId="0">
      <selection activeCell="D17" sqref="D17"/>
    </sheetView>
  </sheetViews>
  <sheetFormatPr defaultRowHeight="12.75"/>
  <cols>
    <col min="1" max="1" width="14.5703125" bestFit="1" customWidth="1"/>
    <col min="2" max="2" width="25.28515625" customWidth="1"/>
    <col min="3" max="3" width="15.42578125" style="140" bestFit="1" customWidth="1"/>
    <col min="4" max="4" width="14.28515625" customWidth="1"/>
    <col min="5" max="5" width="12.85546875" bestFit="1" customWidth="1"/>
    <col min="6" max="6" width="14" customWidth="1"/>
    <col min="7" max="7" width="19.28515625" customWidth="1"/>
    <col min="8" max="8" width="21.140625" bestFit="1" customWidth="1"/>
    <col min="9" max="9" width="12.7109375" customWidth="1"/>
    <col min="10" max="10" width="9" customWidth="1"/>
    <col min="11" max="11" width="9.42578125" customWidth="1"/>
    <col min="12" max="12" width="14.28515625" customWidth="1"/>
    <col min="13" max="13" width="11.28515625" customWidth="1"/>
    <col min="14" max="14" width="19.7109375" customWidth="1"/>
    <col min="15" max="16" width="8.5703125" customWidth="1"/>
    <col min="17" max="17" width="16.42578125" customWidth="1"/>
    <col min="18" max="19" width="8.5703125" customWidth="1"/>
    <col min="20" max="20" width="10.5703125" customWidth="1"/>
    <col min="21" max="21" width="84.42578125" bestFit="1" customWidth="1"/>
    <col min="22" max="22" width="15.28515625" customWidth="1"/>
    <col min="23" max="23" width="10.85546875" customWidth="1"/>
    <col min="24" max="24" width="17.7109375" customWidth="1"/>
    <col min="25" max="25" width="16.28515625" customWidth="1"/>
    <col min="26" max="26" width="18.140625" customWidth="1"/>
    <col min="27" max="27" width="21.5703125" customWidth="1"/>
    <col min="28" max="28" width="19.7109375" customWidth="1"/>
    <col min="29" max="29" width="18.7109375" customWidth="1"/>
    <col min="30" max="30" width="17.7109375" customWidth="1"/>
    <col min="31" max="31" width="17.85546875" customWidth="1"/>
    <col min="32" max="32" width="22.85546875" customWidth="1"/>
    <col min="33" max="33" width="13.28515625" customWidth="1"/>
    <col min="34" max="34" width="10.7109375" customWidth="1"/>
    <col min="35" max="35" width="16.5703125" customWidth="1"/>
    <col min="36" max="36" width="15.85546875" customWidth="1"/>
    <col min="37" max="37" width="35.5703125" customWidth="1"/>
    <col min="38" max="38" width="15.7109375" customWidth="1"/>
    <col min="39" max="39" width="13.42578125" customWidth="1"/>
    <col min="40" max="40" width="20.85546875" customWidth="1"/>
    <col min="41" max="41" width="21.85546875" bestFit="1" customWidth="1"/>
    <col min="42" max="42" width="19.7109375" bestFit="1" customWidth="1"/>
    <col min="43" max="43" width="13.7109375" bestFit="1" customWidth="1"/>
    <col min="44" max="44" width="24.85546875" bestFit="1" customWidth="1"/>
    <col min="45" max="45" width="19.85546875" bestFit="1" customWidth="1"/>
    <col min="46" max="46" width="18.5703125" bestFit="1" customWidth="1"/>
    <col min="47" max="47" width="20.28515625" bestFit="1" customWidth="1"/>
    <col min="48" max="48" width="23.7109375" bestFit="1" customWidth="1"/>
    <col min="49" max="49" width="22.7109375" bestFit="1" customWidth="1"/>
    <col min="50" max="50" width="10.5703125" bestFit="1" customWidth="1"/>
    <col min="51" max="51" width="16.42578125" bestFit="1" customWidth="1"/>
    <col min="52" max="52" width="15.7109375" bestFit="1" customWidth="1"/>
    <col min="53" max="53" width="11.85546875" bestFit="1" customWidth="1"/>
    <col min="54" max="54" width="10.5703125" bestFit="1" customWidth="1"/>
    <col min="55" max="55" width="16.42578125" bestFit="1" customWidth="1"/>
    <col min="56" max="56" width="15.7109375" bestFit="1" customWidth="1"/>
    <col min="57" max="57" width="11.85546875" bestFit="1" customWidth="1"/>
    <col min="58" max="58" width="10.5703125" bestFit="1" customWidth="1"/>
    <col min="59" max="59" width="16.42578125" bestFit="1" customWidth="1"/>
    <col min="60" max="60" width="15.7109375" bestFit="1" customWidth="1"/>
    <col min="61" max="61" width="11.85546875" bestFit="1" customWidth="1"/>
    <col min="62" max="62" width="10.5703125" bestFit="1" customWidth="1"/>
    <col min="63" max="63" width="16.42578125" bestFit="1" customWidth="1"/>
    <col min="64" max="64" width="15.7109375" customWidth="1"/>
    <col min="65" max="65" width="11.85546875" bestFit="1" customWidth="1"/>
    <col min="66" max="66" width="10.5703125" bestFit="1" customWidth="1"/>
    <col min="67" max="67" width="16.42578125" bestFit="1" customWidth="1"/>
    <col min="68" max="68" width="15.7109375" customWidth="1"/>
    <col min="69" max="69" width="11.85546875" bestFit="1" customWidth="1"/>
    <col min="70" max="70" width="10.5703125" bestFit="1" customWidth="1"/>
    <col min="71" max="71" width="16.42578125" bestFit="1" customWidth="1"/>
    <col min="72" max="72" width="15.7109375" customWidth="1"/>
    <col min="73" max="73" width="36" bestFit="1" customWidth="1"/>
    <col min="74" max="74" width="10.5703125" bestFit="1" customWidth="1"/>
    <col min="75" max="75" width="147" bestFit="1" customWidth="1"/>
    <col min="76" max="76" width="16" bestFit="1" customWidth="1"/>
    <col min="77" max="77" width="11.140625" bestFit="1" customWidth="1"/>
    <col min="78" max="78" width="13.28515625" bestFit="1" customWidth="1"/>
    <col min="79" max="79" width="16.28515625" bestFit="1" customWidth="1"/>
    <col min="80" max="80" width="12.140625" bestFit="1" customWidth="1"/>
    <col min="81" max="81" width="14.7109375" bestFit="1" customWidth="1"/>
    <col min="82" max="82" width="5.28515625" bestFit="1" customWidth="1"/>
    <col min="83" max="83" width="20.140625" bestFit="1" customWidth="1"/>
    <col min="84" max="84" width="15" bestFit="1" customWidth="1"/>
    <col min="85" max="85" width="27.42578125" bestFit="1" customWidth="1"/>
    <col min="86" max="86" width="24.5703125" bestFit="1" customWidth="1"/>
    <col min="87" max="87" width="15.5703125" bestFit="1" customWidth="1"/>
    <col min="88" max="88" width="14.28515625" bestFit="1" customWidth="1"/>
    <col min="89" max="89" width="17" bestFit="1" customWidth="1"/>
    <col min="90" max="90" width="13.140625" bestFit="1" customWidth="1"/>
    <col min="91" max="91" width="15.140625" bestFit="1" customWidth="1"/>
    <col min="92" max="92" width="9.85546875" bestFit="1" customWidth="1"/>
    <col min="93" max="93" width="12.85546875" bestFit="1" customWidth="1"/>
  </cols>
  <sheetData>
    <row r="1" spans="1:93" s="135" customFormat="1">
      <c r="A1" s="135" t="s">
        <v>30</v>
      </c>
      <c r="B1" s="135" t="s">
        <v>146</v>
      </c>
      <c r="C1" s="139" t="s">
        <v>151</v>
      </c>
      <c r="D1" s="135" t="s">
        <v>49</v>
      </c>
      <c r="E1" s="135" t="s">
        <v>50</v>
      </c>
      <c r="F1" s="135" t="s">
        <v>147</v>
      </c>
      <c r="G1" s="135" t="s">
        <v>148</v>
      </c>
      <c r="H1" s="135" t="s">
        <v>149</v>
      </c>
      <c r="I1" s="135" t="s">
        <v>150</v>
      </c>
      <c r="J1" s="135" t="s">
        <v>31</v>
      </c>
      <c r="K1" s="135" t="s">
        <v>152</v>
      </c>
      <c r="L1" s="135" t="s">
        <v>32</v>
      </c>
      <c r="M1" s="135" t="s">
        <v>153</v>
      </c>
      <c r="N1" s="135" t="s">
        <v>154</v>
      </c>
      <c r="O1" s="135" t="s">
        <v>155</v>
      </c>
      <c r="P1" s="135" t="s">
        <v>156</v>
      </c>
      <c r="Q1" s="135" t="s">
        <v>157</v>
      </c>
      <c r="R1" s="135" t="s">
        <v>158</v>
      </c>
      <c r="S1" s="135" t="s">
        <v>159</v>
      </c>
      <c r="T1" s="135" t="s">
        <v>33</v>
      </c>
      <c r="U1" s="135" t="s">
        <v>34</v>
      </c>
      <c r="V1" s="135" t="s">
        <v>35</v>
      </c>
      <c r="W1" s="135" t="s">
        <v>36</v>
      </c>
      <c r="X1" s="135" t="s">
        <v>169</v>
      </c>
      <c r="Y1" s="135" t="s">
        <v>37</v>
      </c>
      <c r="Z1" s="135" t="s">
        <v>51</v>
      </c>
      <c r="AA1" s="135" t="s">
        <v>38</v>
      </c>
      <c r="AB1" s="135" t="s">
        <v>168</v>
      </c>
      <c r="AC1" s="135" t="s">
        <v>62</v>
      </c>
      <c r="AD1" s="135" t="s">
        <v>40</v>
      </c>
      <c r="AE1" s="135" t="s">
        <v>52</v>
      </c>
      <c r="AF1" s="135" t="s">
        <v>39</v>
      </c>
      <c r="AG1" s="136" t="s">
        <v>170</v>
      </c>
      <c r="AH1" s="135" t="s">
        <v>41</v>
      </c>
      <c r="AI1" s="135" t="s">
        <v>73</v>
      </c>
      <c r="AJ1" s="135" t="s">
        <v>42</v>
      </c>
      <c r="AK1" s="135" t="s">
        <v>171</v>
      </c>
      <c r="AL1" s="135" t="s">
        <v>43</v>
      </c>
      <c r="AM1" s="135" t="s">
        <v>53</v>
      </c>
      <c r="AN1" s="135" t="s">
        <v>44</v>
      </c>
      <c r="AO1" s="135" t="s">
        <v>173</v>
      </c>
      <c r="AP1" s="135" t="s">
        <v>46</v>
      </c>
      <c r="AQ1" s="135" t="s">
        <v>54</v>
      </c>
      <c r="AR1" s="135" t="s">
        <v>45</v>
      </c>
      <c r="AS1" s="135" t="s">
        <v>172</v>
      </c>
      <c r="AT1" s="135" t="s">
        <v>47</v>
      </c>
      <c r="AU1" s="135" t="s">
        <v>201</v>
      </c>
      <c r="AV1" s="135" t="s">
        <v>48</v>
      </c>
      <c r="AW1" s="136" t="s">
        <v>230</v>
      </c>
      <c r="AX1" s="136" t="s">
        <v>231</v>
      </c>
      <c r="AY1" s="136" t="s">
        <v>232</v>
      </c>
      <c r="AZ1" s="136" t="s">
        <v>233</v>
      </c>
      <c r="BA1" s="135" t="s">
        <v>174</v>
      </c>
      <c r="BB1" s="135" t="s">
        <v>175</v>
      </c>
      <c r="BC1" s="135" t="s">
        <v>176</v>
      </c>
      <c r="BD1" s="135" t="s">
        <v>177</v>
      </c>
      <c r="BE1" s="135" t="s">
        <v>178</v>
      </c>
      <c r="BF1" s="135" t="s">
        <v>179</v>
      </c>
      <c r="BG1" s="135" t="s">
        <v>180</v>
      </c>
      <c r="BH1" s="135" t="s">
        <v>181</v>
      </c>
      <c r="BI1" s="136" t="s">
        <v>182</v>
      </c>
      <c r="BJ1" s="136" t="s">
        <v>183</v>
      </c>
      <c r="BK1" s="136" t="s">
        <v>184</v>
      </c>
      <c r="BL1" s="136" t="s">
        <v>185</v>
      </c>
      <c r="BM1" s="136" t="s">
        <v>186</v>
      </c>
      <c r="BN1" s="136" t="s">
        <v>187</v>
      </c>
      <c r="BO1" s="136" t="s">
        <v>188</v>
      </c>
      <c r="BP1" s="136" t="s">
        <v>189</v>
      </c>
      <c r="BQ1" s="136" t="s">
        <v>190</v>
      </c>
      <c r="BR1" s="136" t="s">
        <v>191</v>
      </c>
      <c r="BS1" s="136" t="s">
        <v>192</v>
      </c>
      <c r="BT1" s="136" t="s">
        <v>193</v>
      </c>
      <c r="BU1" s="135" t="s">
        <v>55</v>
      </c>
      <c r="BV1" s="135" t="s">
        <v>56</v>
      </c>
      <c r="BW1" s="135" t="s">
        <v>57</v>
      </c>
      <c r="BX1" s="135" t="s">
        <v>58</v>
      </c>
      <c r="BY1" s="135" t="s">
        <v>160</v>
      </c>
      <c r="BZ1" s="135" t="s">
        <v>161</v>
      </c>
      <c r="CA1" s="135" t="s">
        <v>162</v>
      </c>
      <c r="CB1" s="135" t="s">
        <v>163</v>
      </c>
      <c r="CC1" s="135" t="s">
        <v>164</v>
      </c>
      <c r="CD1" s="135" t="s">
        <v>165</v>
      </c>
      <c r="CE1" s="135" t="s">
        <v>166</v>
      </c>
      <c r="CF1" s="135" t="s">
        <v>167</v>
      </c>
      <c r="CG1" s="135" t="s">
        <v>194</v>
      </c>
      <c r="CH1" s="136" t="s">
        <v>195</v>
      </c>
      <c r="CI1" s="135" t="s">
        <v>198</v>
      </c>
      <c r="CJ1" s="135" t="s">
        <v>144</v>
      </c>
      <c r="CK1" s="135" t="s">
        <v>145</v>
      </c>
      <c r="CL1" s="135" t="s">
        <v>196</v>
      </c>
      <c r="CM1" s="136" t="s">
        <v>197</v>
      </c>
      <c r="CN1" s="136" t="s">
        <v>199</v>
      </c>
      <c r="CO1" s="135" t="s">
        <v>200</v>
      </c>
    </row>
    <row r="13" spans="1:93">
      <c r="D13" s="123"/>
    </row>
  </sheetData>
  <sortState xmlns:xlrd2="http://schemas.microsoft.com/office/spreadsheetml/2017/richdata2" ref="A2:CO22">
    <sortCondition ref="C2:C253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L34"/>
  <sheetViews>
    <sheetView showGridLines="0" zoomScaleNormal="100" workbookViewId="0">
      <selection activeCell="D17" sqref="D17"/>
    </sheetView>
  </sheetViews>
  <sheetFormatPr defaultColWidth="9.140625" defaultRowHeight="27" customHeight="1"/>
  <cols>
    <col min="1" max="1" width="24.140625" customWidth="1"/>
    <col min="2" max="2" width="1" customWidth="1"/>
    <col min="3" max="3" width="4.140625" style="45" customWidth="1"/>
    <col min="4" max="4" width="8.140625" style="45" customWidth="1"/>
    <col min="5" max="5" width="11.140625" customWidth="1"/>
    <col min="6" max="6" width="1" customWidth="1"/>
    <col min="7" max="7" width="13.42578125" customWidth="1"/>
    <col min="8" max="8" width="25" customWidth="1"/>
    <col min="9" max="9" width="1" customWidth="1"/>
    <col min="10" max="10" width="1.85546875" customWidth="1"/>
    <col min="11" max="11" width="6" customWidth="1"/>
    <col min="12" max="12" width="1.7109375" customWidth="1"/>
    <col min="13" max="16384" width="9.140625" style="25"/>
  </cols>
  <sheetData>
    <row r="1" spans="1:12" s="24" customFormat="1" ht="32.25" customHeight="1">
      <c r="A1" s="19" t="s">
        <v>22</v>
      </c>
      <c r="B1" s="3"/>
      <c r="C1" s="169" t="str">
        <f>Instructions!B10</f>
        <v>Jemez 2021-2022</v>
      </c>
      <c r="D1" s="169"/>
      <c r="E1" s="169"/>
      <c r="F1" s="169"/>
      <c r="G1" s="169"/>
      <c r="H1" s="19" t="s">
        <v>72</v>
      </c>
      <c r="I1" s="3"/>
      <c r="J1" s="3"/>
      <c r="K1" s="3"/>
      <c r="L1" s="3"/>
    </row>
    <row r="2" spans="1:12" s="24" customFormat="1" ht="32.25" customHeight="1">
      <c r="A2" s="19" t="s">
        <v>6</v>
      </c>
      <c r="B2" s="169" t="s">
        <v>9</v>
      </c>
      <c r="C2" s="169"/>
      <c r="D2" s="169"/>
      <c r="E2" s="169"/>
      <c r="F2" s="169"/>
      <c r="G2" s="169"/>
      <c r="H2" s="169"/>
      <c r="I2" s="169"/>
      <c r="J2" s="169"/>
      <c r="K2" s="169"/>
      <c r="L2" s="3"/>
    </row>
    <row r="3" spans="1:12" s="24" customFormat="1" ht="19.5" customHeight="1">
      <c r="A3" s="21" t="s">
        <v>60</v>
      </c>
      <c r="B3" s="170"/>
      <c r="C3" s="170"/>
      <c r="D3" s="170"/>
      <c r="E3" s="170"/>
      <c r="F3" s="170"/>
      <c r="G3" s="170"/>
      <c r="H3" s="170"/>
      <c r="I3" s="3"/>
      <c r="J3" s="3"/>
      <c r="K3" s="3"/>
      <c r="L3" s="3"/>
    </row>
    <row r="4" spans="1:12" s="24" customFormat="1" ht="27" customHeight="1">
      <c r="A4" s="19" t="s">
        <v>11</v>
      </c>
      <c r="B4" s="168">
        <v>82</v>
      </c>
      <c r="C4" s="168"/>
      <c r="D4" s="168"/>
      <c r="E4" s="3"/>
      <c r="F4" s="3"/>
      <c r="G4" s="19" t="s">
        <v>12</v>
      </c>
      <c r="H4" s="20" t="s">
        <v>18</v>
      </c>
      <c r="I4" s="3"/>
      <c r="J4" s="3"/>
      <c r="K4" s="3"/>
      <c r="L4" s="3"/>
    </row>
    <row r="5" spans="1:12" s="24" customFormat="1" ht="27" customHeight="1">
      <c r="A5" s="19" t="s">
        <v>14</v>
      </c>
      <c r="B5" s="168">
        <f>IF(Instructions!B11="","",Instructions!B11)</f>
        <v>55910</v>
      </c>
      <c r="C5" s="168"/>
      <c r="D5" s="168"/>
      <c r="E5" s="3"/>
      <c r="F5" s="3"/>
      <c r="G5" s="1" t="s">
        <v>16</v>
      </c>
      <c r="H5" s="20" t="s">
        <v>25</v>
      </c>
      <c r="I5" s="3"/>
      <c r="J5" s="3"/>
      <c r="K5" s="3"/>
      <c r="L5" s="3">
        <v>42423.670960648145</v>
      </c>
    </row>
    <row r="6" spans="1:12" s="24" customFormat="1" ht="27" customHeight="1">
      <c r="A6" s="4" t="s">
        <v>15</v>
      </c>
      <c r="B6" s="168" t="str">
        <f>Instructions!B12</f>
        <v>Miguel Montoya</v>
      </c>
      <c r="C6" s="168"/>
      <c r="D6" s="168"/>
      <c r="E6" s="168"/>
      <c r="F6" s="168"/>
      <c r="G6" s="1" t="s">
        <v>17</v>
      </c>
      <c r="H6" s="23" t="str">
        <f>IF(Instructions!B13="","",Instructions!B13)</f>
        <v/>
      </c>
      <c r="I6" s="3"/>
      <c r="J6" s="3"/>
      <c r="K6" s="3"/>
      <c r="L6" s="3">
        <v>42423.670960648145</v>
      </c>
    </row>
    <row r="7" spans="1:12" s="24" customFormat="1" ht="27" customHeight="1">
      <c r="A7" s="26" t="s">
        <v>61</v>
      </c>
      <c r="B7" s="3"/>
      <c r="C7" s="3"/>
      <c r="D7" s="3"/>
      <c r="E7" s="3"/>
      <c r="F7" s="3"/>
      <c r="G7" s="1" t="s">
        <v>13</v>
      </c>
      <c r="H7" s="20" t="s">
        <v>21</v>
      </c>
      <c r="I7" s="3"/>
      <c r="J7" s="3"/>
      <c r="K7" s="3"/>
      <c r="L7" s="3">
        <v>42423.670960648145</v>
      </c>
    </row>
    <row r="8" spans="1:12" ht="27" customHeight="1">
      <c r="A8" s="167" t="s">
        <v>5</v>
      </c>
      <c r="B8" s="167"/>
      <c r="C8" s="166" t="s">
        <v>4</v>
      </c>
      <c r="D8" s="166"/>
      <c r="E8" s="166" t="s">
        <v>3</v>
      </c>
      <c r="F8" s="166"/>
      <c r="G8" s="48" t="s">
        <v>2</v>
      </c>
      <c r="H8" s="167" t="s">
        <v>1</v>
      </c>
      <c r="I8" s="167"/>
      <c r="J8" s="166" t="s">
        <v>0</v>
      </c>
      <c r="K8" s="166"/>
      <c r="L8" s="166"/>
    </row>
    <row r="9" spans="1:12" ht="27" customHeight="1">
      <c r="A9" s="40"/>
      <c r="B9" s="41"/>
      <c r="C9" s="29"/>
      <c r="D9" s="30"/>
      <c r="E9" s="6"/>
      <c r="F9" s="7"/>
      <c r="G9" s="8"/>
      <c r="H9" s="9"/>
      <c r="I9" s="10"/>
      <c r="J9" s="9"/>
      <c r="K9" s="11"/>
      <c r="L9" s="10"/>
    </row>
    <row r="10" spans="1:12" ht="27" customHeight="1">
      <c r="A10" s="55"/>
      <c r="B10" s="39"/>
      <c r="C10" s="31"/>
      <c r="D10" s="32"/>
      <c r="E10" s="46"/>
      <c r="F10" s="47"/>
      <c r="G10" s="14"/>
      <c r="H10" s="15"/>
      <c r="I10" s="16"/>
      <c r="J10" s="15"/>
      <c r="K10" s="17"/>
      <c r="L10" s="16"/>
    </row>
    <row r="11" spans="1:12" ht="27" customHeight="1">
      <c r="A11" s="40"/>
      <c r="B11" s="41"/>
      <c r="C11" s="29"/>
      <c r="D11" s="30"/>
      <c r="E11" s="6"/>
      <c r="F11" s="7"/>
      <c r="G11" s="8"/>
      <c r="H11" s="9"/>
      <c r="I11" s="10"/>
      <c r="J11" s="9"/>
      <c r="K11" s="11"/>
      <c r="L11" s="10"/>
    </row>
    <row r="12" spans="1:12" ht="27" customHeight="1">
      <c r="A12" s="55"/>
      <c r="B12" s="39"/>
      <c r="C12" s="31"/>
      <c r="D12" s="32"/>
      <c r="E12" s="46"/>
      <c r="F12" s="47"/>
      <c r="G12" s="14"/>
      <c r="H12" s="15"/>
      <c r="I12" s="16"/>
      <c r="J12" s="15"/>
      <c r="K12" s="17"/>
      <c r="L12" s="16"/>
    </row>
    <row r="13" spans="1:12" ht="27" customHeight="1">
      <c r="A13" s="40"/>
      <c r="B13" s="41"/>
      <c r="C13" s="29"/>
      <c r="D13" s="30"/>
      <c r="E13" s="6"/>
      <c r="F13" s="7"/>
      <c r="G13" s="8"/>
      <c r="H13" s="9"/>
      <c r="I13" s="10"/>
      <c r="J13" s="9"/>
      <c r="K13" s="11"/>
      <c r="L13" s="10"/>
    </row>
    <row r="14" spans="1:12" ht="27" customHeight="1">
      <c r="A14" s="55"/>
      <c r="B14" s="39"/>
      <c r="C14" s="31"/>
      <c r="D14" s="32"/>
      <c r="E14" s="46"/>
      <c r="F14" s="47"/>
      <c r="G14" s="14"/>
      <c r="H14" s="15"/>
      <c r="I14" s="16"/>
      <c r="J14" s="15"/>
      <c r="K14" s="17"/>
      <c r="L14" s="16"/>
    </row>
    <row r="15" spans="1:12" ht="27" customHeight="1">
      <c r="A15" s="40"/>
      <c r="B15" s="41"/>
      <c r="C15" s="29"/>
      <c r="D15" s="30"/>
      <c r="E15" s="6"/>
      <c r="F15" s="7"/>
      <c r="G15" s="8"/>
      <c r="H15" s="9"/>
      <c r="I15" s="10"/>
      <c r="J15" s="9"/>
      <c r="K15" s="11"/>
      <c r="L15" s="10"/>
    </row>
    <row r="16" spans="1:12" ht="27" customHeight="1">
      <c r="A16" s="55"/>
      <c r="B16" s="39"/>
      <c r="C16" s="31"/>
      <c r="D16" s="32"/>
      <c r="E16" s="46"/>
      <c r="F16" s="47"/>
      <c r="G16" s="14"/>
      <c r="H16" s="15"/>
      <c r="I16" s="16"/>
      <c r="J16" s="15"/>
      <c r="K16" s="17"/>
      <c r="L16" s="16"/>
    </row>
    <row r="17" spans="1:12" ht="27" customHeight="1">
      <c r="A17" s="40"/>
      <c r="B17" s="41"/>
      <c r="C17" s="29"/>
      <c r="D17" s="30"/>
      <c r="E17" s="6"/>
      <c r="F17" s="7"/>
      <c r="G17" s="8"/>
      <c r="H17" s="9"/>
      <c r="I17" s="10"/>
      <c r="J17" s="9"/>
      <c r="K17" s="11"/>
      <c r="L17" s="10"/>
    </row>
    <row r="18" spans="1:12" ht="27" customHeight="1">
      <c r="A18" s="55"/>
      <c r="B18" s="39"/>
      <c r="C18" s="31"/>
      <c r="D18" s="32"/>
      <c r="E18" s="46"/>
      <c r="F18" s="47"/>
      <c r="G18" s="14"/>
      <c r="H18" s="15"/>
      <c r="I18" s="16"/>
      <c r="J18" s="15"/>
      <c r="K18" s="17"/>
      <c r="L18" s="16"/>
    </row>
    <row r="19" spans="1:12" ht="27" customHeight="1">
      <c r="A19" s="40"/>
      <c r="B19" s="41"/>
      <c r="C19" s="29"/>
      <c r="D19" s="30"/>
      <c r="E19" s="6"/>
      <c r="F19" s="7"/>
      <c r="G19" s="8"/>
      <c r="H19" s="9"/>
      <c r="I19" s="10"/>
      <c r="J19" s="9"/>
      <c r="K19" s="11"/>
      <c r="L19" s="10"/>
    </row>
    <row r="20" spans="1:12" ht="27" customHeight="1">
      <c r="A20" s="55"/>
      <c r="B20" s="39"/>
      <c r="C20" s="31"/>
      <c r="D20" s="32"/>
      <c r="E20" s="46"/>
      <c r="F20" s="47"/>
      <c r="G20" s="14"/>
      <c r="H20" s="15"/>
      <c r="I20" s="16"/>
      <c r="J20" s="15"/>
      <c r="K20" s="17"/>
      <c r="L20" s="16"/>
    </row>
    <row r="21" spans="1:12" ht="27" customHeight="1">
      <c r="A21" s="40"/>
      <c r="B21" s="41"/>
      <c r="C21" s="29"/>
      <c r="D21" s="30"/>
      <c r="E21" s="6"/>
      <c r="F21" s="7"/>
      <c r="G21" s="8"/>
      <c r="H21" s="9"/>
      <c r="I21" s="10"/>
      <c r="J21" s="9"/>
      <c r="K21" s="11"/>
      <c r="L21" s="10"/>
    </row>
    <row r="22" spans="1:12" ht="27" customHeight="1">
      <c r="A22" s="55"/>
      <c r="B22" s="39"/>
      <c r="C22" s="31"/>
      <c r="D22" s="32"/>
      <c r="E22" s="46"/>
      <c r="F22" s="47"/>
      <c r="G22" s="14"/>
      <c r="H22" s="15"/>
      <c r="I22" s="16"/>
      <c r="J22" s="15"/>
      <c r="K22" s="17"/>
      <c r="L22" s="16"/>
    </row>
    <row r="23" spans="1:12" ht="27" customHeight="1">
      <c r="A23" s="40"/>
      <c r="B23" s="41"/>
      <c r="C23" s="29"/>
      <c r="D23" s="30"/>
      <c r="E23" s="6"/>
      <c r="F23" s="7"/>
      <c r="G23" s="8"/>
      <c r="H23" s="9"/>
      <c r="I23" s="10"/>
      <c r="J23" s="9"/>
      <c r="K23" s="11"/>
      <c r="L23" s="10"/>
    </row>
    <row r="24" spans="1:12" ht="27" customHeight="1">
      <c r="A24" s="55"/>
      <c r="B24" s="39"/>
      <c r="C24" s="31"/>
      <c r="D24" s="32"/>
      <c r="E24" s="46"/>
      <c r="F24" s="47"/>
      <c r="G24" s="14"/>
      <c r="H24" s="15"/>
      <c r="I24" s="16"/>
      <c r="J24" s="15"/>
      <c r="K24" s="17"/>
      <c r="L24" s="16"/>
    </row>
    <row r="25" spans="1:12" ht="27" customHeight="1">
      <c r="A25" s="40"/>
      <c r="B25" s="41"/>
      <c r="C25" s="29"/>
      <c r="D25" s="30"/>
      <c r="E25" s="6"/>
      <c r="F25" s="7"/>
      <c r="G25" s="8"/>
      <c r="H25" s="9"/>
      <c r="I25" s="10"/>
      <c r="J25" s="9"/>
      <c r="K25" s="11"/>
      <c r="L25" s="10"/>
    </row>
    <row r="26" spans="1:12" ht="27" customHeight="1">
      <c r="A26" s="55"/>
      <c r="B26" s="39"/>
      <c r="C26" s="31"/>
      <c r="D26" s="32"/>
      <c r="E26" s="46"/>
      <c r="F26" s="47"/>
      <c r="G26" s="14"/>
      <c r="H26" s="15"/>
      <c r="I26" s="16"/>
      <c r="J26" s="15"/>
      <c r="K26" s="17"/>
      <c r="L26" s="16"/>
    </row>
    <row r="27" spans="1:12" ht="27" customHeight="1">
      <c r="A27" s="40"/>
      <c r="B27" s="41"/>
      <c r="C27" s="29"/>
      <c r="D27" s="30"/>
      <c r="E27" s="6"/>
      <c r="F27" s="7"/>
      <c r="G27" s="8"/>
      <c r="H27" s="9"/>
      <c r="I27" s="10"/>
      <c r="J27" s="9"/>
      <c r="K27" s="11"/>
      <c r="L27" s="10"/>
    </row>
    <row r="28" spans="1:12" ht="27" customHeight="1">
      <c r="A28" s="55"/>
      <c r="B28" s="39"/>
      <c r="C28" s="31"/>
      <c r="D28" s="32"/>
      <c r="E28" s="46"/>
      <c r="F28" s="47"/>
      <c r="G28" s="14"/>
      <c r="H28" s="15"/>
      <c r="I28" s="16"/>
      <c r="J28" s="15"/>
      <c r="K28" s="17"/>
      <c r="L28" s="16"/>
    </row>
    <row r="29" spans="1:12" ht="27" customHeight="1">
      <c r="C29"/>
      <c r="D29"/>
    </row>
    <row r="30" spans="1:12" ht="27" customHeight="1">
      <c r="C30"/>
      <c r="D30"/>
    </row>
    <row r="31" spans="1:12" ht="27" customHeight="1">
      <c r="C31"/>
      <c r="D31"/>
    </row>
    <row r="32" spans="1:12" ht="27" customHeight="1">
      <c r="C32"/>
      <c r="D32"/>
    </row>
    <row r="33" spans="3:4" ht="27" customHeight="1">
      <c r="C33"/>
      <c r="D33"/>
    </row>
    <row r="34" spans="3:4" ht="27" customHeight="1">
      <c r="C34"/>
      <c r="D34"/>
    </row>
  </sheetData>
  <mergeCells count="11">
    <mergeCell ref="B6:F6"/>
    <mergeCell ref="B5:D5"/>
    <mergeCell ref="B4:D4"/>
    <mergeCell ref="C1:G1"/>
    <mergeCell ref="B2:K2"/>
    <mergeCell ref="B3:H3"/>
    <mergeCell ref="C8:D8"/>
    <mergeCell ref="A8:B8"/>
    <mergeCell ref="E8:F8"/>
    <mergeCell ref="H8:I8"/>
    <mergeCell ref="J8:L8"/>
  </mergeCells>
  <pageMargins left="0.75" right="0.1" top="0.25" bottom="0.4" header="0" footer="0"/>
  <pageSetup orientation="portrait" r:id="rId1"/>
  <headerFooter>
    <oddHeader>&amp;RPage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L28"/>
  <sheetViews>
    <sheetView showGridLines="0" zoomScaleNormal="100" workbookViewId="0">
      <selection activeCell="D17" sqref="D17"/>
    </sheetView>
  </sheetViews>
  <sheetFormatPr defaultColWidth="9.140625" defaultRowHeight="27" customHeight="1"/>
  <cols>
    <col min="1" max="1" width="24.140625" customWidth="1"/>
    <col min="2" max="2" width="1" customWidth="1"/>
    <col min="3" max="3" width="4.140625" customWidth="1"/>
    <col min="4" max="4" width="8.140625" customWidth="1"/>
    <col min="5" max="5" width="11.140625" customWidth="1"/>
    <col min="6" max="6" width="1" customWidth="1"/>
    <col min="7" max="7" width="13.42578125" customWidth="1"/>
    <col min="8" max="8" width="25" customWidth="1"/>
    <col min="9" max="9" width="1" customWidth="1"/>
    <col min="10" max="10" width="1.85546875" customWidth="1"/>
    <col min="11" max="11" width="6" customWidth="1"/>
    <col min="12" max="12" width="1.7109375" customWidth="1"/>
    <col min="13" max="16384" width="9.140625" style="25"/>
  </cols>
  <sheetData>
    <row r="1" spans="1:12" s="24" customFormat="1" ht="32.25" customHeight="1">
      <c r="A1" s="19" t="s">
        <v>22</v>
      </c>
      <c r="B1" s="3"/>
      <c r="C1" s="169" t="str">
        <f>Instructions!B10</f>
        <v>Jemez 2021-2022</v>
      </c>
      <c r="D1" s="169"/>
      <c r="E1" s="169"/>
      <c r="F1" s="169"/>
      <c r="G1" s="169"/>
      <c r="H1" s="19" t="s">
        <v>72</v>
      </c>
      <c r="I1" s="3"/>
      <c r="J1" s="3"/>
      <c r="K1" s="3"/>
      <c r="L1" s="3"/>
    </row>
    <row r="2" spans="1:12" s="24" customFormat="1" ht="32.25" customHeight="1">
      <c r="A2" s="19" t="s">
        <v>6</v>
      </c>
      <c r="B2" s="169" t="s">
        <v>8</v>
      </c>
      <c r="C2" s="169"/>
      <c r="D2" s="169"/>
      <c r="E2" s="169"/>
      <c r="F2" s="169"/>
      <c r="G2" s="169"/>
      <c r="H2" s="169"/>
      <c r="I2" s="169"/>
      <c r="J2" s="169"/>
      <c r="K2" s="169"/>
      <c r="L2" s="3"/>
    </row>
    <row r="3" spans="1:12" s="24" customFormat="1" ht="19.5" customHeight="1">
      <c r="A3" s="21" t="s">
        <v>60</v>
      </c>
      <c r="B3" s="23" t="s">
        <v>7</v>
      </c>
      <c r="C3" s="23"/>
      <c r="D3" s="23"/>
      <c r="E3" s="23"/>
      <c r="F3" s="23"/>
      <c r="G3" s="23"/>
      <c r="H3" s="23"/>
      <c r="I3" s="3"/>
      <c r="J3" s="3"/>
      <c r="K3" s="3"/>
      <c r="L3" s="3"/>
    </row>
    <row r="4" spans="1:12" s="24" customFormat="1" ht="27" customHeight="1">
      <c r="A4" s="19" t="s">
        <v>11</v>
      </c>
      <c r="B4" s="168">
        <v>82</v>
      </c>
      <c r="C4" s="168"/>
      <c r="D4" s="168"/>
      <c r="E4" s="3"/>
      <c r="F4" s="3"/>
      <c r="G4" s="19" t="s">
        <v>12</v>
      </c>
      <c r="H4" s="20" t="s">
        <v>18</v>
      </c>
      <c r="I4" s="3"/>
      <c r="J4" s="3"/>
      <c r="K4" s="3"/>
      <c r="L4" s="3"/>
    </row>
    <row r="5" spans="1:12" s="24" customFormat="1" ht="27" customHeight="1">
      <c r="A5" s="19" t="s">
        <v>14</v>
      </c>
      <c r="B5" s="168">
        <f>IF(Instructions!B11="","",Instructions!B11)</f>
        <v>55910</v>
      </c>
      <c r="C5" s="168"/>
      <c r="D5" s="168"/>
      <c r="E5" s="3"/>
      <c r="F5" s="3"/>
      <c r="G5" s="1" t="s">
        <v>16</v>
      </c>
      <c r="H5" s="20" t="s">
        <v>25</v>
      </c>
      <c r="I5" s="3"/>
      <c r="J5" s="3"/>
      <c r="K5" s="3"/>
      <c r="L5" s="3"/>
    </row>
    <row r="6" spans="1:12" s="24" customFormat="1" ht="27" customHeight="1">
      <c r="A6" s="4" t="s">
        <v>15</v>
      </c>
      <c r="B6" s="168" t="str">
        <f>Instructions!B12</f>
        <v>Miguel Montoya</v>
      </c>
      <c r="C6" s="168"/>
      <c r="D6" s="168"/>
      <c r="E6" s="168"/>
      <c r="F6" s="168"/>
      <c r="G6" s="1" t="s">
        <v>17</v>
      </c>
      <c r="H6" s="23" t="str">
        <f>IF(Instructions!B13="","",Instructions!B13)</f>
        <v/>
      </c>
      <c r="I6" s="3"/>
      <c r="J6" s="3"/>
      <c r="K6" s="3"/>
      <c r="L6" s="3"/>
    </row>
    <row r="7" spans="1:12" s="24" customFormat="1" ht="27" customHeight="1">
      <c r="A7" s="26" t="s">
        <v>60</v>
      </c>
      <c r="B7" s="3"/>
      <c r="C7" s="3"/>
      <c r="D7" s="3"/>
      <c r="E7" s="3"/>
      <c r="F7" s="3"/>
      <c r="G7" s="1" t="s">
        <v>13</v>
      </c>
      <c r="H7" s="20" t="s">
        <v>21</v>
      </c>
      <c r="I7" s="3"/>
      <c r="J7" s="3"/>
      <c r="K7" s="3"/>
      <c r="L7" s="3"/>
    </row>
    <row r="8" spans="1:12" ht="27" customHeight="1">
      <c r="A8" s="171" t="s">
        <v>5</v>
      </c>
      <c r="B8" s="172"/>
      <c r="C8" s="173" t="s">
        <v>4</v>
      </c>
      <c r="D8" s="174"/>
      <c r="E8" s="175" t="s">
        <v>3</v>
      </c>
      <c r="F8" s="176"/>
      <c r="G8" s="2" t="s">
        <v>2</v>
      </c>
      <c r="H8" s="171" t="s">
        <v>1</v>
      </c>
      <c r="I8" s="172"/>
      <c r="J8" s="175" t="s">
        <v>0</v>
      </c>
      <c r="K8" s="177"/>
      <c r="L8" s="176"/>
    </row>
    <row r="9" spans="1:12" ht="27" customHeight="1">
      <c r="A9" s="40"/>
      <c r="B9" s="41"/>
      <c r="C9" s="29"/>
      <c r="D9" s="30"/>
      <c r="E9" s="51"/>
      <c r="F9" s="52"/>
      <c r="G9" s="8"/>
      <c r="H9" s="9"/>
      <c r="I9" s="10"/>
      <c r="J9" s="9"/>
      <c r="K9" s="11"/>
      <c r="L9" s="10"/>
    </row>
    <row r="10" spans="1:12" ht="27" customHeight="1">
      <c r="A10" s="55"/>
      <c r="B10" s="39"/>
      <c r="C10" s="31"/>
      <c r="D10" s="32"/>
      <c r="E10" s="46"/>
      <c r="F10" s="47"/>
      <c r="G10" s="14"/>
      <c r="H10" s="15"/>
      <c r="I10" s="16"/>
      <c r="J10" s="15"/>
      <c r="K10" s="17"/>
      <c r="L10" s="16"/>
    </row>
    <row r="11" spans="1:12" ht="27" customHeight="1">
      <c r="A11" s="40"/>
      <c r="B11" s="41"/>
      <c r="C11" s="29"/>
      <c r="D11" s="30"/>
      <c r="E11" s="51"/>
      <c r="F11" s="52"/>
      <c r="G11" s="8"/>
      <c r="H11" s="9"/>
      <c r="I11" s="10"/>
      <c r="J11" s="9"/>
      <c r="K11" s="11"/>
      <c r="L11" s="10"/>
    </row>
    <row r="12" spans="1:12" ht="27" customHeight="1">
      <c r="A12" s="55"/>
      <c r="B12" s="39"/>
      <c r="C12" s="31"/>
      <c r="D12" s="32"/>
      <c r="E12" s="46"/>
      <c r="F12" s="47"/>
      <c r="G12" s="14"/>
      <c r="H12" s="15"/>
      <c r="I12" s="16"/>
      <c r="J12" s="15"/>
      <c r="K12" s="17"/>
      <c r="L12" s="16"/>
    </row>
    <row r="13" spans="1:12" ht="27" customHeight="1">
      <c r="A13" s="40"/>
      <c r="B13" s="41"/>
      <c r="C13" s="29"/>
      <c r="D13" s="30"/>
      <c r="E13" s="51"/>
      <c r="F13" s="52"/>
      <c r="G13" s="8"/>
      <c r="H13" s="9"/>
      <c r="I13" s="10"/>
      <c r="J13" s="9"/>
      <c r="K13" s="11"/>
      <c r="L13" s="10"/>
    </row>
    <row r="14" spans="1:12" ht="27" customHeight="1">
      <c r="A14" s="55"/>
      <c r="B14" s="39"/>
      <c r="C14" s="31"/>
      <c r="D14" s="32"/>
      <c r="E14" s="46"/>
      <c r="F14" s="47"/>
      <c r="G14" s="14"/>
      <c r="H14" s="15"/>
      <c r="I14" s="16"/>
      <c r="J14" s="15"/>
      <c r="K14" s="17"/>
      <c r="L14" s="16"/>
    </row>
    <row r="15" spans="1:12" ht="27" customHeight="1">
      <c r="A15" s="40"/>
      <c r="B15" s="41"/>
      <c r="C15" s="29"/>
      <c r="D15" s="30"/>
      <c r="E15" s="51"/>
      <c r="F15" s="52"/>
      <c r="G15" s="8"/>
      <c r="H15" s="9"/>
      <c r="I15" s="10"/>
      <c r="J15" s="9"/>
      <c r="K15" s="11"/>
      <c r="L15" s="10"/>
    </row>
    <row r="16" spans="1:12" ht="27" customHeight="1">
      <c r="A16" s="55"/>
      <c r="B16" s="39"/>
      <c r="C16" s="31"/>
      <c r="D16" s="32"/>
      <c r="E16" s="46"/>
      <c r="F16" s="47"/>
      <c r="G16" s="14"/>
      <c r="H16" s="15"/>
      <c r="I16" s="16"/>
      <c r="J16" s="15"/>
      <c r="K16" s="17"/>
      <c r="L16" s="16"/>
    </row>
    <row r="17" spans="1:12" ht="27" customHeight="1">
      <c r="A17" s="40"/>
      <c r="B17" s="41"/>
      <c r="C17" s="29"/>
      <c r="D17" s="30"/>
      <c r="E17" s="51"/>
      <c r="F17" s="52"/>
      <c r="G17" s="8"/>
      <c r="H17" s="9"/>
      <c r="I17" s="10"/>
      <c r="J17" s="9"/>
      <c r="K17" s="11"/>
      <c r="L17" s="10"/>
    </row>
    <row r="18" spans="1:12" ht="27" customHeight="1">
      <c r="A18" s="55"/>
      <c r="B18" s="39"/>
      <c r="C18" s="31"/>
      <c r="D18" s="32"/>
      <c r="E18" s="46"/>
      <c r="F18" s="47"/>
      <c r="G18" s="14"/>
      <c r="H18" s="15"/>
      <c r="I18" s="16"/>
      <c r="J18" s="15"/>
      <c r="K18" s="17"/>
      <c r="L18" s="16"/>
    </row>
    <row r="19" spans="1:12" ht="27" customHeight="1">
      <c r="A19" s="40"/>
      <c r="B19" s="41"/>
      <c r="C19" s="29"/>
      <c r="D19" s="30"/>
      <c r="E19" s="51"/>
      <c r="F19" s="52"/>
      <c r="G19" s="8"/>
      <c r="H19" s="9"/>
      <c r="I19" s="10"/>
      <c r="J19" s="9"/>
      <c r="K19" s="11"/>
      <c r="L19" s="10"/>
    </row>
    <row r="20" spans="1:12" ht="27" customHeight="1">
      <c r="A20" s="55"/>
      <c r="B20" s="39"/>
      <c r="C20" s="31"/>
      <c r="D20" s="32"/>
      <c r="E20" s="46"/>
      <c r="F20" s="47"/>
      <c r="G20" s="14"/>
      <c r="H20" s="15"/>
      <c r="I20" s="16"/>
      <c r="J20" s="15"/>
      <c r="K20" s="17"/>
      <c r="L20" s="16"/>
    </row>
    <row r="21" spans="1:12" ht="27" customHeight="1">
      <c r="A21" s="40"/>
      <c r="B21" s="41"/>
      <c r="C21" s="29"/>
      <c r="D21" s="30"/>
      <c r="E21" s="51"/>
      <c r="F21" s="52"/>
      <c r="G21" s="8"/>
      <c r="H21" s="9"/>
      <c r="I21" s="10"/>
      <c r="J21" s="9"/>
      <c r="K21" s="11"/>
      <c r="L21" s="10"/>
    </row>
    <row r="22" spans="1:12" ht="27" customHeight="1">
      <c r="A22" s="55"/>
      <c r="B22" s="39"/>
      <c r="C22" s="31"/>
      <c r="D22" s="32"/>
      <c r="E22" s="46"/>
      <c r="F22" s="47"/>
      <c r="G22" s="14"/>
      <c r="H22" s="15"/>
      <c r="I22" s="16"/>
      <c r="J22" s="15"/>
      <c r="K22" s="17"/>
      <c r="L22" s="16"/>
    </row>
    <row r="23" spans="1:12" ht="27" customHeight="1">
      <c r="A23" s="40"/>
      <c r="B23" s="41"/>
      <c r="C23" s="29"/>
      <c r="D23" s="30"/>
      <c r="E23" s="51"/>
      <c r="F23" s="52"/>
      <c r="G23" s="8"/>
      <c r="H23" s="9"/>
      <c r="I23" s="10"/>
      <c r="J23" s="9"/>
      <c r="K23" s="11"/>
      <c r="L23" s="10"/>
    </row>
    <row r="24" spans="1:12" ht="27" customHeight="1">
      <c r="A24" s="55"/>
      <c r="B24" s="39"/>
      <c r="C24" s="31"/>
      <c r="D24" s="32"/>
      <c r="E24" s="46"/>
      <c r="F24" s="47"/>
      <c r="G24" s="14"/>
      <c r="H24" s="15"/>
      <c r="I24" s="16"/>
      <c r="J24" s="15"/>
      <c r="K24" s="17"/>
      <c r="L24" s="16"/>
    </row>
    <row r="25" spans="1:12" ht="27" customHeight="1">
      <c r="A25" s="40"/>
      <c r="B25" s="41"/>
      <c r="C25" s="29"/>
      <c r="D25" s="30"/>
      <c r="E25" s="51"/>
      <c r="F25" s="52"/>
      <c r="G25" s="8"/>
      <c r="H25" s="9"/>
      <c r="I25" s="10"/>
      <c r="J25" s="9"/>
      <c r="K25" s="11"/>
      <c r="L25" s="10"/>
    </row>
    <row r="26" spans="1:12" ht="27" customHeight="1">
      <c r="A26" s="55"/>
      <c r="B26" s="39"/>
      <c r="C26" s="31"/>
      <c r="D26" s="32"/>
      <c r="E26" s="46"/>
      <c r="F26" s="47"/>
      <c r="G26" s="14"/>
      <c r="H26" s="15"/>
      <c r="I26" s="16"/>
      <c r="J26" s="15"/>
      <c r="K26" s="17"/>
      <c r="L26" s="16"/>
    </row>
    <row r="27" spans="1:12" ht="27" customHeight="1">
      <c r="A27" s="40"/>
      <c r="B27" s="41"/>
      <c r="C27" s="29"/>
      <c r="D27" s="30"/>
      <c r="E27" s="51"/>
      <c r="F27" s="52"/>
      <c r="G27" s="8"/>
      <c r="H27" s="9"/>
      <c r="I27" s="10"/>
      <c r="J27" s="9"/>
      <c r="K27" s="11"/>
      <c r="L27" s="10"/>
    </row>
    <row r="28" spans="1:12" ht="27" customHeight="1">
      <c r="A28" s="55"/>
      <c r="B28" s="39"/>
      <c r="C28" s="31"/>
      <c r="D28" s="32"/>
      <c r="E28" s="46"/>
      <c r="F28" s="47"/>
      <c r="G28" s="14"/>
      <c r="H28" s="15"/>
      <c r="I28" s="16"/>
      <c r="J28" s="15"/>
      <c r="K28" s="17"/>
      <c r="L28" s="16"/>
    </row>
  </sheetData>
  <mergeCells count="10">
    <mergeCell ref="C1:G1"/>
    <mergeCell ref="A8:B8"/>
    <mergeCell ref="B2:K2"/>
    <mergeCell ref="C8:D8"/>
    <mergeCell ref="E8:F8"/>
    <mergeCell ref="H8:I8"/>
    <mergeCell ref="J8:L8"/>
    <mergeCell ref="B4:D4"/>
    <mergeCell ref="B5:D5"/>
    <mergeCell ref="B6:F6"/>
  </mergeCells>
  <pageMargins left="0.75" right="0.1" top="0.25" bottom="0.4" header="0" footer="0"/>
  <pageSetup orientation="portrait" r:id="rId1"/>
  <headerFooter>
    <oddHeader>&amp;RPage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/>
  <dimension ref="A1:L28"/>
  <sheetViews>
    <sheetView showGridLines="0" zoomScaleNormal="100" workbookViewId="0">
      <selection activeCell="D17" sqref="D17"/>
    </sheetView>
  </sheetViews>
  <sheetFormatPr defaultColWidth="9.140625" defaultRowHeight="27" customHeight="1"/>
  <cols>
    <col min="1" max="1" width="24.140625" customWidth="1"/>
    <col min="2" max="2" width="1" customWidth="1"/>
    <col min="3" max="3" width="4.140625" customWidth="1"/>
    <col min="4" max="4" width="8.140625" customWidth="1"/>
    <col min="5" max="5" width="11.140625" customWidth="1"/>
    <col min="6" max="6" width="1" customWidth="1"/>
    <col min="7" max="7" width="13.42578125" customWidth="1"/>
    <col min="8" max="8" width="25" customWidth="1"/>
    <col min="9" max="9" width="1" customWidth="1"/>
    <col min="10" max="10" width="1.85546875" customWidth="1"/>
    <col min="11" max="11" width="6" customWidth="1"/>
    <col min="12" max="12" width="1.7109375" customWidth="1"/>
    <col min="13" max="16384" width="9.140625" style="25"/>
  </cols>
  <sheetData>
    <row r="1" spans="1:12" s="24" customFormat="1" ht="32.25" customHeight="1">
      <c r="A1" s="19" t="s">
        <v>22</v>
      </c>
      <c r="B1" s="3"/>
      <c r="C1" s="169" t="str">
        <f>Instructions!B10</f>
        <v>Jemez 2021-2022</v>
      </c>
      <c r="D1" s="169"/>
      <c r="E1" s="169"/>
      <c r="F1" s="169"/>
      <c r="G1" s="169"/>
      <c r="H1" s="19" t="s">
        <v>72</v>
      </c>
      <c r="I1" s="3"/>
      <c r="J1" s="3"/>
      <c r="K1" s="3"/>
      <c r="L1" s="3"/>
    </row>
    <row r="2" spans="1:12" s="24" customFormat="1" ht="32.25" customHeight="1">
      <c r="A2" s="19" t="s">
        <v>6</v>
      </c>
      <c r="B2" s="169" t="s">
        <v>209</v>
      </c>
      <c r="C2" s="169"/>
      <c r="D2" s="169"/>
      <c r="E2" s="169"/>
      <c r="F2" s="169"/>
      <c r="G2" s="169"/>
      <c r="H2" s="169"/>
      <c r="I2" s="169"/>
      <c r="J2" s="169"/>
      <c r="K2" s="169"/>
      <c r="L2" s="3"/>
    </row>
    <row r="3" spans="1:12" s="24" customFormat="1" ht="19.5" customHeight="1">
      <c r="A3" s="21" t="s">
        <v>60</v>
      </c>
      <c r="B3" s="23"/>
      <c r="C3" s="23"/>
      <c r="D3" s="23"/>
      <c r="E3" s="23"/>
      <c r="F3" s="23"/>
      <c r="G3" s="23"/>
      <c r="H3" s="23"/>
      <c r="I3" s="3"/>
      <c r="J3" s="3"/>
      <c r="K3" s="3"/>
      <c r="L3" s="3"/>
    </row>
    <row r="4" spans="1:12" s="24" customFormat="1" ht="27" customHeight="1">
      <c r="A4" s="19" t="s">
        <v>11</v>
      </c>
      <c r="B4" s="168">
        <v>82</v>
      </c>
      <c r="C4" s="168"/>
      <c r="D4" s="168"/>
      <c r="E4" s="3"/>
      <c r="F4" s="3"/>
      <c r="G4" s="19" t="s">
        <v>12</v>
      </c>
      <c r="H4" s="20" t="s">
        <v>18</v>
      </c>
      <c r="I4" s="3"/>
      <c r="J4" s="3"/>
      <c r="K4" s="3"/>
      <c r="L4" s="3"/>
    </row>
    <row r="5" spans="1:12" s="24" customFormat="1" ht="27" customHeight="1">
      <c r="A5" s="19" t="s">
        <v>14</v>
      </c>
      <c r="B5" s="168">
        <f>IF(Instructions!B11="","",Instructions!B11)</f>
        <v>55910</v>
      </c>
      <c r="C5" s="168"/>
      <c r="D5" s="168"/>
      <c r="E5" s="3"/>
      <c r="F5" s="3"/>
      <c r="G5" s="1" t="s">
        <v>16</v>
      </c>
      <c r="H5" s="20" t="s">
        <v>25</v>
      </c>
      <c r="I5" s="3"/>
      <c r="J5" s="3"/>
      <c r="K5" s="3"/>
      <c r="L5" s="3"/>
    </row>
    <row r="6" spans="1:12" s="24" customFormat="1" ht="27" customHeight="1">
      <c r="A6" s="4" t="s">
        <v>15</v>
      </c>
      <c r="B6" s="168" t="str">
        <f>Instructions!B12</f>
        <v>Miguel Montoya</v>
      </c>
      <c r="C6" s="168"/>
      <c r="D6" s="168"/>
      <c r="E6" s="168"/>
      <c r="F6" s="168"/>
      <c r="G6" s="1" t="s">
        <v>17</v>
      </c>
      <c r="H6" s="23" t="str">
        <f>IF(Instructions!B13="","",Instructions!B13)</f>
        <v/>
      </c>
      <c r="I6" s="3"/>
      <c r="J6" s="3"/>
      <c r="K6" s="3"/>
      <c r="L6" s="3"/>
    </row>
    <row r="7" spans="1:12" s="24" customFormat="1" ht="27" customHeight="1">
      <c r="A7" s="26" t="s">
        <v>60</v>
      </c>
      <c r="B7" s="3"/>
      <c r="C7" s="3"/>
      <c r="D7" s="3"/>
      <c r="E7" s="3"/>
      <c r="F7" s="3"/>
      <c r="G7" s="1" t="s">
        <v>13</v>
      </c>
      <c r="H7" s="20" t="s">
        <v>21</v>
      </c>
      <c r="I7" s="3"/>
      <c r="J7" s="3"/>
      <c r="K7" s="3"/>
      <c r="L7" s="3"/>
    </row>
    <row r="8" spans="1:12" ht="27" customHeight="1">
      <c r="A8" s="171" t="s">
        <v>5</v>
      </c>
      <c r="B8" s="172"/>
      <c r="C8" s="173" t="s">
        <v>4</v>
      </c>
      <c r="D8" s="174"/>
      <c r="E8" s="175" t="s">
        <v>3</v>
      </c>
      <c r="F8" s="176"/>
      <c r="G8" s="2" t="s">
        <v>2</v>
      </c>
      <c r="H8" s="171" t="s">
        <v>1</v>
      </c>
      <c r="I8" s="172"/>
      <c r="J8" s="175" t="s">
        <v>0</v>
      </c>
      <c r="K8" s="177"/>
      <c r="L8" s="176"/>
    </row>
    <row r="9" spans="1:12" ht="27" customHeight="1">
      <c r="A9" s="40"/>
      <c r="B9" s="41"/>
      <c r="C9" s="29"/>
      <c r="D9" s="30"/>
      <c r="E9" s="51"/>
      <c r="F9" s="52"/>
      <c r="G9" s="8"/>
      <c r="H9" s="9"/>
      <c r="I9" s="10"/>
      <c r="J9" s="9"/>
      <c r="K9" s="11"/>
      <c r="L9" s="10"/>
    </row>
    <row r="10" spans="1:12" ht="27" customHeight="1">
      <c r="A10" s="55"/>
      <c r="B10" s="39"/>
      <c r="C10" s="31"/>
      <c r="D10" s="32"/>
      <c r="E10" s="46"/>
      <c r="F10" s="47"/>
      <c r="G10" s="14"/>
      <c r="H10" s="15"/>
      <c r="I10" s="16"/>
      <c r="J10" s="15"/>
      <c r="K10" s="17"/>
      <c r="L10" s="16"/>
    </row>
    <row r="11" spans="1:12" ht="27" customHeight="1">
      <c r="A11" s="40"/>
      <c r="B11" s="41"/>
      <c r="C11" s="29"/>
      <c r="D11" s="30"/>
      <c r="E11" s="51"/>
      <c r="F11" s="52"/>
      <c r="G11" s="8"/>
      <c r="H11" s="9"/>
      <c r="I11" s="10"/>
      <c r="J11" s="9"/>
      <c r="K11" s="11"/>
      <c r="L11" s="10"/>
    </row>
    <row r="12" spans="1:12" ht="27" customHeight="1">
      <c r="A12" s="55"/>
      <c r="B12" s="39"/>
      <c r="C12" s="31"/>
      <c r="D12" s="32"/>
      <c r="E12" s="46"/>
      <c r="F12" s="47"/>
      <c r="G12" s="14"/>
      <c r="H12" s="15"/>
      <c r="I12" s="16"/>
      <c r="J12" s="15"/>
      <c r="K12" s="17"/>
      <c r="L12" s="16"/>
    </row>
    <row r="13" spans="1:12" ht="27" customHeight="1">
      <c r="A13" s="40"/>
      <c r="B13" s="41"/>
      <c r="C13" s="29"/>
      <c r="D13" s="30"/>
      <c r="E13" s="51"/>
      <c r="F13" s="52"/>
      <c r="G13" s="8"/>
      <c r="H13" s="9"/>
      <c r="I13" s="10"/>
      <c r="J13" s="9"/>
      <c r="K13" s="11"/>
      <c r="L13" s="10"/>
    </row>
    <row r="14" spans="1:12" ht="27" customHeight="1">
      <c r="A14" s="55"/>
      <c r="B14" s="39"/>
      <c r="C14" s="31"/>
      <c r="D14" s="32"/>
      <c r="E14" s="46"/>
      <c r="F14" s="47"/>
      <c r="G14" s="14"/>
      <c r="H14" s="15"/>
      <c r="I14" s="16"/>
      <c r="J14" s="15"/>
      <c r="K14" s="17"/>
      <c r="L14" s="16"/>
    </row>
    <row r="15" spans="1:12" ht="27" customHeight="1">
      <c r="A15" s="40"/>
      <c r="B15" s="41"/>
      <c r="C15" s="29"/>
      <c r="D15" s="30"/>
      <c r="E15" s="51"/>
      <c r="F15" s="52"/>
      <c r="G15" s="8"/>
      <c r="H15" s="9"/>
      <c r="I15" s="10"/>
      <c r="J15" s="9"/>
      <c r="K15" s="11"/>
      <c r="L15" s="10"/>
    </row>
    <row r="16" spans="1:12" ht="27" customHeight="1">
      <c r="A16" s="55"/>
      <c r="B16" s="39"/>
      <c r="C16" s="31"/>
      <c r="D16" s="32"/>
      <c r="E16" s="46"/>
      <c r="F16" s="47"/>
      <c r="G16" s="14"/>
      <c r="H16" s="15"/>
      <c r="I16" s="16"/>
      <c r="J16" s="15"/>
      <c r="K16" s="17"/>
      <c r="L16" s="16"/>
    </row>
    <row r="17" spans="1:12" ht="27" customHeight="1">
      <c r="A17" s="40"/>
      <c r="B17" s="41"/>
      <c r="C17" s="29"/>
      <c r="D17" s="30"/>
      <c r="E17" s="51"/>
      <c r="F17" s="52"/>
      <c r="G17" s="8"/>
      <c r="H17" s="9"/>
      <c r="I17" s="10"/>
      <c r="J17" s="9"/>
      <c r="K17" s="11"/>
      <c r="L17" s="10"/>
    </row>
    <row r="18" spans="1:12" ht="27" customHeight="1">
      <c r="A18" s="55"/>
      <c r="B18" s="39"/>
      <c r="C18" s="31"/>
      <c r="D18" s="32"/>
      <c r="E18" s="46"/>
      <c r="F18" s="47"/>
      <c r="G18" s="14"/>
      <c r="H18" s="15"/>
      <c r="I18" s="16"/>
      <c r="J18" s="15"/>
      <c r="K18" s="17"/>
      <c r="L18" s="16"/>
    </row>
    <row r="19" spans="1:12" ht="27" customHeight="1">
      <c r="A19" s="40"/>
      <c r="B19" s="41"/>
      <c r="C19" s="29"/>
      <c r="D19" s="30"/>
      <c r="E19" s="51"/>
      <c r="F19" s="52"/>
      <c r="G19" s="8"/>
      <c r="H19" s="9"/>
      <c r="I19" s="10"/>
      <c r="J19" s="9"/>
      <c r="K19" s="11"/>
      <c r="L19" s="10"/>
    </row>
    <row r="20" spans="1:12" ht="27" customHeight="1">
      <c r="A20" s="55"/>
      <c r="B20" s="39"/>
      <c r="C20" s="31"/>
      <c r="D20" s="32"/>
      <c r="E20" s="46"/>
      <c r="F20" s="47"/>
      <c r="G20" s="14"/>
      <c r="H20" s="15"/>
      <c r="I20" s="16"/>
      <c r="J20" s="15"/>
      <c r="K20" s="17"/>
      <c r="L20" s="16"/>
    </row>
    <row r="21" spans="1:12" ht="27" customHeight="1">
      <c r="A21" s="40"/>
      <c r="B21" s="41"/>
      <c r="C21" s="29"/>
      <c r="D21" s="30"/>
      <c r="E21" s="51"/>
      <c r="F21" s="52"/>
      <c r="G21" s="8"/>
      <c r="H21" s="9"/>
      <c r="I21" s="10"/>
      <c r="J21" s="9"/>
      <c r="K21" s="11"/>
      <c r="L21" s="10"/>
    </row>
    <row r="22" spans="1:12" ht="27" customHeight="1">
      <c r="A22" s="55"/>
      <c r="B22" s="39"/>
      <c r="C22" s="31"/>
      <c r="D22" s="32"/>
      <c r="E22" s="46"/>
      <c r="F22" s="47"/>
      <c r="G22" s="14"/>
      <c r="H22" s="15"/>
      <c r="I22" s="16"/>
      <c r="J22" s="15"/>
      <c r="K22" s="17"/>
      <c r="L22" s="16"/>
    </row>
    <row r="23" spans="1:12" ht="27" customHeight="1">
      <c r="A23" s="40"/>
      <c r="B23" s="41"/>
      <c r="C23" s="29"/>
      <c r="D23" s="30"/>
      <c r="E23" s="51"/>
      <c r="F23" s="52"/>
      <c r="G23" s="8"/>
      <c r="H23" s="9"/>
      <c r="I23" s="10"/>
      <c r="J23" s="9"/>
      <c r="K23" s="11"/>
      <c r="L23" s="10"/>
    </row>
    <row r="24" spans="1:12" ht="27" customHeight="1">
      <c r="A24" s="55"/>
      <c r="B24" s="39"/>
      <c r="C24" s="31"/>
      <c r="D24" s="32"/>
      <c r="E24" s="46"/>
      <c r="F24" s="47"/>
      <c r="G24" s="14"/>
      <c r="H24" s="15"/>
      <c r="I24" s="16"/>
      <c r="J24" s="15"/>
      <c r="K24" s="17"/>
      <c r="L24" s="16"/>
    </row>
    <row r="25" spans="1:12" ht="27" customHeight="1">
      <c r="A25" s="40"/>
      <c r="B25" s="41"/>
      <c r="C25" s="29"/>
      <c r="D25" s="30"/>
      <c r="E25" s="51"/>
      <c r="F25" s="52"/>
      <c r="G25" s="8"/>
      <c r="H25" s="9"/>
      <c r="I25" s="10"/>
      <c r="J25" s="9"/>
      <c r="K25" s="11"/>
      <c r="L25" s="10"/>
    </row>
    <row r="26" spans="1:12" ht="27" customHeight="1">
      <c r="A26" s="55"/>
      <c r="B26" s="39"/>
      <c r="C26" s="31"/>
      <c r="D26" s="32"/>
      <c r="E26" s="46"/>
      <c r="F26" s="47"/>
      <c r="G26" s="14"/>
      <c r="H26" s="15"/>
      <c r="I26" s="16"/>
      <c r="J26" s="15"/>
      <c r="K26" s="17"/>
      <c r="L26" s="16"/>
    </row>
    <row r="27" spans="1:12" ht="27" customHeight="1">
      <c r="A27" s="40"/>
      <c r="B27" s="41"/>
      <c r="C27" s="29"/>
      <c r="D27" s="30"/>
      <c r="E27" s="51"/>
      <c r="F27" s="52"/>
      <c r="G27" s="8"/>
      <c r="H27" s="9"/>
      <c r="I27" s="10"/>
      <c r="J27" s="9"/>
      <c r="K27" s="11"/>
      <c r="L27" s="10"/>
    </row>
    <row r="28" spans="1:12" ht="27" customHeight="1">
      <c r="A28" s="55"/>
      <c r="B28" s="39"/>
      <c r="C28" s="31"/>
      <c r="D28" s="32"/>
      <c r="E28" s="46"/>
      <c r="F28" s="47"/>
      <c r="G28" s="14"/>
      <c r="H28" s="15"/>
      <c r="I28" s="16"/>
      <c r="J28" s="15"/>
      <c r="K28" s="17"/>
      <c r="L28" s="16"/>
    </row>
  </sheetData>
  <mergeCells count="10">
    <mergeCell ref="C1:G1"/>
    <mergeCell ref="B2:K2"/>
    <mergeCell ref="B4:D4"/>
    <mergeCell ref="B5:D5"/>
    <mergeCell ref="B6:F6"/>
    <mergeCell ref="A8:B8"/>
    <mergeCell ref="C8:D8"/>
    <mergeCell ref="E8:F8"/>
    <mergeCell ref="H8:I8"/>
    <mergeCell ref="J8:L8"/>
  </mergeCells>
  <pageMargins left="0.75" right="0.1" top="0.25" bottom="0.4" header="0" footer="0"/>
  <pageSetup orientation="portrait" r:id="rId1"/>
  <headerFooter>
    <oddHeader>&amp;RPage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/>
  <dimension ref="A1:L28"/>
  <sheetViews>
    <sheetView showGridLines="0" zoomScaleNormal="100" workbookViewId="0">
      <selection activeCell="D17" sqref="D17"/>
    </sheetView>
  </sheetViews>
  <sheetFormatPr defaultColWidth="9.140625" defaultRowHeight="27" customHeight="1"/>
  <cols>
    <col min="1" max="1" width="22.28515625" customWidth="1"/>
    <col min="2" max="2" width="2.7109375" customWidth="1"/>
    <col min="3" max="3" width="4.140625" customWidth="1"/>
    <col min="4" max="4" width="8.140625" customWidth="1"/>
    <col min="5" max="5" width="11.140625" customWidth="1"/>
    <col min="6" max="6" width="1" customWidth="1"/>
    <col min="7" max="7" width="13.42578125" customWidth="1"/>
    <col min="8" max="8" width="25" customWidth="1"/>
    <col min="9" max="9" width="1" customWidth="1"/>
    <col min="10" max="10" width="1.85546875" customWidth="1"/>
    <col min="11" max="11" width="6" customWidth="1"/>
    <col min="12" max="12" width="1.7109375" customWidth="1"/>
    <col min="13" max="16384" width="9.140625" style="25"/>
  </cols>
  <sheetData>
    <row r="1" spans="1:12" s="24" customFormat="1" ht="32.25" customHeight="1">
      <c r="A1" s="19" t="s">
        <v>22</v>
      </c>
      <c r="B1" s="3"/>
      <c r="C1" s="169" t="str">
        <f>Instructions!B10</f>
        <v>Jemez 2021-2022</v>
      </c>
      <c r="D1" s="169"/>
      <c r="E1" s="169"/>
      <c r="F1" s="169"/>
      <c r="G1" s="169"/>
      <c r="H1" s="19" t="s">
        <v>72</v>
      </c>
      <c r="I1" s="3"/>
      <c r="J1" s="3"/>
      <c r="K1" s="3"/>
      <c r="L1" s="3"/>
    </row>
    <row r="2" spans="1:12" s="24" customFormat="1" ht="32.25" customHeight="1">
      <c r="A2" s="19" t="s">
        <v>6</v>
      </c>
      <c r="B2" s="169" t="s">
        <v>23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</row>
    <row r="3" spans="1:12" s="24" customFormat="1" ht="19.5" customHeight="1">
      <c r="A3" s="21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3"/>
    </row>
    <row r="4" spans="1:12" s="24" customFormat="1" ht="27" customHeight="1">
      <c r="A4" s="19" t="s">
        <v>11</v>
      </c>
      <c r="B4" s="168">
        <v>82</v>
      </c>
      <c r="C4" s="168"/>
      <c r="D4" s="168"/>
      <c r="E4" s="3"/>
      <c r="F4" s="3"/>
      <c r="G4" s="19" t="s">
        <v>12</v>
      </c>
      <c r="H4" s="20" t="s">
        <v>18</v>
      </c>
      <c r="I4" s="3"/>
      <c r="J4" s="3"/>
      <c r="K4" s="3"/>
      <c r="L4" s="3"/>
    </row>
    <row r="5" spans="1:12" s="24" customFormat="1" ht="27" customHeight="1">
      <c r="A5" s="19" t="s">
        <v>14</v>
      </c>
      <c r="B5" s="168">
        <f>IF(Instructions!B11="","",Instructions!B11)</f>
        <v>55910</v>
      </c>
      <c r="C5" s="168"/>
      <c r="D5" s="168"/>
      <c r="E5" s="3"/>
      <c r="F5" s="3"/>
      <c r="G5" s="1" t="s">
        <v>16</v>
      </c>
      <c r="H5" s="20" t="s">
        <v>25</v>
      </c>
      <c r="I5" s="3"/>
      <c r="J5" s="3"/>
      <c r="K5" s="3"/>
      <c r="L5" s="3"/>
    </row>
    <row r="6" spans="1:12" s="24" customFormat="1" ht="27" customHeight="1">
      <c r="A6" s="4" t="s">
        <v>15</v>
      </c>
      <c r="B6" s="168" t="str">
        <f>Instructions!B12</f>
        <v>Miguel Montoya</v>
      </c>
      <c r="C6" s="168"/>
      <c r="D6" s="168"/>
      <c r="E6" s="168"/>
      <c r="F6" s="168"/>
      <c r="G6" s="1" t="s">
        <v>17</v>
      </c>
      <c r="H6" s="23" t="str">
        <f>IF(Instructions!B13="","",Instructions!B13)</f>
        <v/>
      </c>
      <c r="I6" s="3"/>
      <c r="J6" s="3"/>
      <c r="K6" s="3"/>
      <c r="L6" s="3"/>
    </row>
    <row r="7" spans="1:12" s="24" customFormat="1" ht="27" customHeight="1">
      <c r="A7" s="26"/>
      <c r="B7" s="3"/>
      <c r="C7" s="3"/>
      <c r="D7" s="3"/>
      <c r="E7" s="3"/>
      <c r="F7" s="3"/>
      <c r="G7" s="1" t="s">
        <v>13</v>
      </c>
      <c r="H7" s="20" t="s">
        <v>21</v>
      </c>
      <c r="I7" s="3"/>
      <c r="J7" s="3"/>
      <c r="K7" s="3"/>
      <c r="L7" s="3"/>
    </row>
    <row r="8" spans="1:12" ht="27" customHeight="1">
      <c r="A8" s="171" t="s">
        <v>5</v>
      </c>
      <c r="B8" s="172"/>
      <c r="C8" s="173" t="s">
        <v>4</v>
      </c>
      <c r="D8" s="174"/>
      <c r="E8" s="175" t="s">
        <v>3</v>
      </c>
      <c r="F8" s="176"/>
      <c r="G8" s="2" t="s">
        <v>2</v>
      </c>
      <c r="H8" s="171" t="s">
        <v>1</v>
      </c>
      <c r="I8" s="172"/>
      <c r="J8" s="175" t="s">
        <v>0</v>
      </c>
      <c r="K8" s="177"/>
      <c r="L8" s="176"/>
    </row>
    <row r="9" spans="1:12" ht="27" customHeight="1">
      <c r="A9" s="40"/>
      <c r="B9" s="41"/>
      <c r="C9" s="29"/>
      <c r="D9" s="30"/>
      <c r="E9" s="6"/>
      <c r="F9" s="7"/>
      <c r="G9" s="8"/>
      <c r="H9" s="9"/>
      <c r="I9" s="10"/>
      <c r="J9" s="9"/>
      <c r="K9" s="11"/>
      <c r="L9" s="10"/>
    </row>
    <row r="10" spans="1:12" ht="27" customHeight="1">
      <c r="A10" s="55"/>
      <c r="B10" s="39"/>
      <c r="C10" s="31"/>
      <c r="D10" s="32"/>
      <c r="E10" s="46"/>
      <c r="F10" s="47"/>
      <c r="G10" s="14"/>
      <c r="H10" s="15"/>
      <c r="I10" s="16"/>
      <c r="J10" s="15"/>
      <c r="K10" s="17"/>
      <c r="L10" s="16"/>
    </row>
    <row r="11" spans="1:12" ht="27" customHeight="1">
      <c r="A11" s="40"/>
      <c r="B11" s="41"/>
      <c r="C11" s="29"/>
      <c r="D11" s="30"/>
      <c r="E11" s="6"/>
      <c r="F11" s="7"/>
      <c r="G11" s="8"/>
      <c r="H11" s="9"/>
      <c r="I11" s="10"/>
      <c r="J11" s="9"/>
      <c r="K11" s="11"/>
      <c r="L11" s="10"/>
    </row>
    <row r="12" spans="1:12" ht="27" customHeight="1">
      <c r="A12" s="55"/>
      <c r="B12" s="39"/>
      <c r="C12" s="31"/>
      <c r="D12" s="32"/>
      <c r="E12" s="46"/>
      <c r="F12" s="47"/>
      <c r="G12" s="14"/>
      <c r="H12" s="15"/>
      <c r="I12" s="16"/>
      <c r="J12" s="15"/>
      <c r="K12" s="17"/>
      <c r="L12" s="16"/>
    </row>
    <row r="13" spans="1:12" ht="27" customHeight="1">
      <c r="A13" s="40"/>
      <c r="B13" s="41"/>
      <c r="C13" s="29"/>
      <c r="D13" s="30"/>
      <c r="E13" s="6"/>
      <c r="F13" s="7"/>
      <c r="G13" s="8"/>
      <c r="H13" s="9"/>
      <c r="I13" s="10"/>
      <c r="J13" s="9"/>
      <c r="K13" s="11"/>
      <c r="L13" s="10"/>
    </row>
    <row r="14" spans="1:12" ht="27" customHeight="1">
      <c r="A14" s="55"/>
      <c r="B14" s="39"/>
      <c r="C14" s="31"/>
      <c r="D14" s="32"/>
      <c r="E14" s="46"/>
      <c r="F14" s="47"/>
      <c r="G14" s="14"/>
      <c r="H14" s="15"/>
      <c r="I14" s="16"/>
      <c r="J14" s="15"/>
      <c r="K14" s="17"/>
      <c r="L14" s="16"/>
    </row>
    <row r="15" spans="1:12" ht="27" customHeight="1">
      <c r="A15" s="40"/>
      <c r="B15" s="41"/>
      <c r="C15" s="29"/>
      <c r="D15" s="30"/>
      <c r="E15" s="6"/>
      <c r="F15" s="7"/>
      <c r="G15" s="8"/>
      <c r="H15" s="9"/>
      <c r="I15" s="10"/>
      <c r="J15" s="9"/>
      <c r="K15" s="11"/>
      <c r="L15" s="10"/>
    </row>
    <row r="16" spans="1:12" ht="27" customHeight="1">
      <c r="A16" s="55"/>
      <c r="B16" s="39"/>
      <c r="C16" s="31"/>
      <c r="D16" s="32"/>
      <c r="E16" s="46"/>
      <c r="F16" s="47"/>
      <c r="G16" s="14"/>
      <c r="H16" s="15"/>
      <c r="I16" s="16"/>
      <c r="J16" s="15"/>
      <c r="K16" s="17"/>
      <c r="L16" s="16"/>
    </row>
    <row r="17" spans="1:12" ht="27" customHeight="1">
      <c r="A17" s="40"/>
      <c r="B17" s="41"/>
      <c r="C17" s="29"/>
      <c r="D17" s="30"/>
      <c r="E17" s="6"/>
      <c r="F17" s="7"/>
      <c r="G17" s="8"/>
      <c r="H17" s="9"/>
      <c r="I17" s="10"/>
      <c r="J17" s="9"/>
      <c r="K17" s="11"/>
      <c r="L17" s="10"/>
    </row>
    <row r="18" spans="1:12" ht="27" customHeight="1">
      <c r="A18" s="55"/>
      <c r="B18" s="39"/>
      <c r="C18" s="31"/>
      <c r="D18" s="32"/>
      <c r="E18" s="46"/>
      <c r="F18" s="47"/>
      <c r="G18" s="14"/>
      <c r="H18" s="15"/>
      <c r="I18" s="16"/>
      <c r="J18" s="15"/>
      <c r="K18" s="17"/>
      <c r="L18" s="16"/>
    </row>
    <row r="19" spans="1:12" ht="27" customHeight="1">
      <c r="A19" s="40"/>
      <c r="B19" s="41"/>
      <c r="C19" s="29"/>
      <c r="D19" s="30"/>
      <c r="E19" s="6"/>
      <c r="F19" s="7"/>
      <c r="G19" s="8"/>
      <c r="H19" s="9"/>
      <c r="I19" s="10"/>
      <c r="J19" s="9"/>
      <c r="K19" s="11"/>
      <c r="L19" s="10"/>
    </row>
    <row r="20" spans="1:12" ht="27" customHeight="1">
      <c r="A20" s="55"/>
      <c r="B20" s="39"/>
      <c r="C20" s="31"/>
      <c r="D20" s="32"/>
      <c r="E20" s="46"/>
      <c r="F20" s="47"/>
      <c r="G20" s="14"/>
      <c r="H20" s="15"/>
      <c r="I20" s="16"/>
      <c r="J20" s="15"/>
      <c r="K20" s="17"/>
      <c r="L20" s="16"/>
    </row>
    <row r="21" spans="1:12" ht="27" customHeight="1">
      <c r="A21" s="40"/>
      <c r="B21" s="41"/>
      <c r="C21" s="29"/>
      <c r="D21" s="30"/>
      <c r="E21" s="6"/>
      <c r="F21" s="7"/>
      <c r="G21" s="8"/>
      <c r="H21" s="9"/>
      <c r="I21" s="10"/>
      <c r="J21" s="9"/>
      <c r="K21" s="11"/>
      <c r="L21" s="10"/>
    </row>
    <row r="22" spans="1:12" ht="27" customHeight="1">
      <c r="A22" s="55"/>
      <c r="B22" s="39"/>
      <c r="C22" s="31"/>
      <c r="D22" s="32"/>
      <c r="E22" s="46"/>
      <c r="F22" s="47"/>
      <c r="G22" s="14"/>
      <c r="H22" s="15"/>
      <c r="I22" s="16"/>
      <c r="J22" s="15"/>
      <c r="K22" s="17"/>
      <c r="L22" s="16"/>
    </row>
    <row r="23" spans="1:12" ht="27" customHeight="1">
      <c r="A23" s="40"/>
      <c r="B23" s="41"/>
      <c r="C23" s="29"/>
      <c r="D23" s="30"/>
      <c r="E23" s="6"/>
      <c r="F23" s="7"/>
      <c r="G23" s="8"/>
      <c r="H23" s="9"/>
      <c r="I23" s="10"/>
      <c r="J23" s="9"/>
      <c r="K23" s="11"/>
      <c r="L23" s="10"/>
    </row>
    <row r="24" spans="1:12" ht="27" customHeight="1">
      <c r="A24" s="55"/>
      <c r="B24" s="39"/>
      <c r="C24" s="31"/>
      <c r="D24" s="32"/>
      <c r="E24" s="46"/>
      <c r="F24" s="47"/>
      <c r="G24" s="14"/>
      <c r="H24" s="15"/>
      <c r="I24" s="16"/>
      <c r="J24" s="15"/>
      <c r="K24" s="17"/>
      <c r="L24" s="16"/>
    </row>
    <row r="25" spans="1:12" ht="27" customHeight="1">
      <c r="A25" s="40"/>
      <c r="B25" s="41"/>
      <c r="C25" s="29"/>
      <c r="D25" s="30"/>
      <c r="E25" s="6"/>
      <c r="F25" s="7"/>
      <c r="G25" s="8"/>
      <c r="H25" s="9"/>
      <c r="I25" s="10"/>
      <c r="J25" s="9"/>
      <c r="K25" s="11"/>
      <c r="L25" s="10"/>
    </row>
    <row r="26" spans="1:12" ht="27" customHeight="1">
      <c r="A26" s="55"/>
      <c r="B26" s="39"/>
      <c r="C26" s="31"/>
      <c r="D26" s="32"/>
      <c r="E26" s="46"/>
      <c r="F26" s="47"/>
      <c r="G26" s="14"/>
      <c r="H26" s="15"/>
      <c r="I26" s="16"/>
      <c r="J26" s="15"/>
      <c r="K26" s="17"/>
      <c r="L26" s="16"/>
    </row>
    <row r="27" spans="1:12" ht="27" customHeight="1">
      <c r="A27" s="40"/>
      <c r="B27" s="41"/>
      <c r="C27" s="29"/>
      <c r="D27" s="30"/>
      <c r="E27" s="6"/>
      <c r="F27" s="7"/>
      <c r="G27" s="8"/>
      <c r="H27" s="9"/>
      <c r="I27" s="10"/>
      <c r="J27" s="9"/>
      <c r="K27" s="11"/>
      <c r="L27" s="10"/>
    </row>
    <row r="28" spans="1:12" ht="27" customHeight="1">
      <c r="A28" s="55"/>
      <c r="B28" s="39"/>
      <c r="C28" s="31"/>
      <c r="D28" s="32"/>
      <c r="E28" s="46"/>
      <c r="F28" s="47"/>
      <c r="G28" s="14"/>
      <c r="H28" s="15"/>
      <c r="I28" s="16"/>
      <c r="J28" s="15"/>
      <c r="K28" s="17"/>
      <c r="L28" s="16"/>
    </row>
  </sheetData>
  <mergeCells count="11">
    <mergeCell ref="A8:B8"/>
    <mergeCell ref="C8:D8"/>
    <mergeCell ref="E8:F8"/>
    <mergeCell ref="H8:I8"/>
    <mergeCell ref="J8:L8"/>
    <mergeCell ref="C1:G1"/>
    <mergeCell ref="B3:K3"/>
    <mergeCell ref="B4:D4"/>
    <mergeCell ref="B5:D5"/>
    <mergeCell ref="B6:F6"/>
    <mergeCell ref="B2:L2"/>
  </mergeCells>
  <pageMargins left="0.75" right="0.1" top="0.25" bottom="0.4" header="0" footer="0"/>
  <pageSetup orientation="portrait" r:id="rId1"/>
  <headerFooter>
    <oddHeader>&amp;RPage &amp;P of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:L28"/>
  <sheetViews>
    <sheetView showGridLines="0" zoomScaleNormal="100" workbookViewId="0">
      <selection activeCell="D17" sqref="D17"/>
    </sheetView>
  </sheetViews>
  <sheetFormatPr defaultColWidth="9.140625" defaultRowHeight="27" customHeight="1"/>
  <cols>
    <col min="1" max="1" width="22.28515625" customWidth="1"/>
    <col min="2" max="2" width="2.7109375" customWidth="1"/>
    <col min="3" max="3" width="4.140625" customWidth="1"/>
    <col min="4" max="4" width="8.140625" customWidth="1"/>
    <col min="5" max="5" width="11.140625" customWidth="1"/>
    <col min="6" max="6" width="1" customWidth="1"/>
    <col min="7" max="7" width="13.42578125" customWidth="1"/>
    <col min="8" max="8" width="25" customWidth="1"/>
    <col min="9" max="9" width="1" customWidth="1"/>
    <col min="10" max="10" width="1.85546875" customWidth="1"/>
    <col min="11" max="11" width="6" customWidth="1"/>
    <col min="12" max="12" width="1.7109375" customWidth="1"/>
    <col min="13" max="16384" width="9.140625" style="25"/>
  </cols>
  <sheetData>
    <row r="1" spans="1:12" s="24" customFormat="1" ht="32.25" customHeight="1">
      <c r="A1" s="19" t="s">
        <v>22</v>
      </c>
      <c r="B1" s="3"/>
      <c r="C1" s="169" t="str">
        <f>Instructions!B10</f>
        <v>Jemez 2021-2022</v>
      </c>
      <c r="D1" s="169"/>
      <c r="E1" s="169"/>
      <c r="F1" s="169"/>
      <c r="G1" s="169"/>
      <c r="H1" s="19" t="s">
        <v>72</v>
      </c>
      <c r="I1" s="3"/>
      <c r="J1" s="3"/>
      <c r="K1" s="3"/>
      <c r="L1" s="3"/>
    </row>
    <row r="2" spans="1:12" s="24" customFormat="1" ht="32.25" customHeight="1">
      <c r="A2" s="19" t="s">
        <v>6</v>
      </c>
      <c r="B2" s="169" t="s">
        <v>24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</row>
    <row r="3" spans="1:12" s="24" customFormat="1" ht="19.5" customHeight="1">
      <c r="A3" s="21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3"/>
    </row>
    <row r="4" spans="1:12" s="24" customFormat="1" ht="27" customHeight="1">
      <c r="A4" s="19" t="s">
        <v>11</v>
      </c>
      <c r="B4" s="168">
        <v>82</v>
      </c>
      <c r="C4" s="168"/>
      <c r="D4" s="168"/>
      <c r="E4" s="3"/>
      <c r="F4" s="3"/>
      <c r="G4" s="19" t="s">
        <v>12</v>
      </c>
      <c r="H4" s="20" t="s">
        <v>18</v>
      </c>
      <c r="I4" s="3"/>
      <c r="J4" s="3"/>
      <c r="K4" s="3"/>
      <c r="L4" s="3"/>
    </row>
    <row r="5" spans="1:12" s="24" customFormat="1" ht="27" customHeight="1">
      <c r="A5" s="19" t="s">
        <v>14</v>
      </c>
      <c r="B5" s="168">
        <f>IF(Instructions!B11="","",Instructions!B11)</f>
        <v>55910</v>
      </c>
      <c r="C5" s="168"/>
      <c r="D5" s="168"/>
      <c r="E5" s="3"/>
      <c r="F5" s="3"/>
      <c r="G5" s="1" t="s">
        <v>16</v>
      </c>
      <c r="H5" s="20" t="s">
        <v>25</v>
      </c>
      <c r="I5" s="3"/>
      <c r="J5" s="3"/>
      <c r="K5" s="3"/>
      <c r="L5" s="3"/>
    </row>
    <row r="6" spans="1:12" s="24" customFormat="1" ht="27" customHeight="1">
      <c r="A6" s="4" t="s">
        <v>15</v>
      </c>
      <c r="B6" s="168" t="str">
        <f>Instructions!B12</f>
        <v>Miguel Montoya</v>
      </c>
      <c r="C6" s="168"/>
      <c r="D6" s="168"/>
      <c r="E6" s="168"/>
      <c r="F6" s="168"/>
      <c r="G6" s="1" t="s">
        <v>17</v>
      </c>
      <c r="H6" s="23" t="str">
        <f>IF(Instructions!B13="","",Instructions!B13)</f>
        <v/>
      </c>
      <c r="I6" s="3"/>
      <c r="J6" s="3"/>
      <c r="K6" s="3"/>
      <c r="L6" s="3"/>
    </row>
    <row r="7" spans="1:12" s="24" customFormat="1" ht="27" customHeight="1">
      <c r="A7" s="26"/>
      <c r="B7" s="3"/>
      <c r="C7" s="3"/>
      <c r="D7" s="3"/>
      <c r="E7" s="3"/>
      <c r="F7" s="3"/>
      <c r="G7" s="1" t="s">
        <v>13</v>
      </c>
      <c r="H7" s="20" t="s">
        <v>21</v>
      </c>
      <c r="I7" s="3"/>
      <c r="J7" s="3"/>
      <c r="K7" s="3"/>
      <c r="L7" s="3"/>
    </row>
    <row r="8" spans="1:12" ht="27" customHeight="1">
      <c r="A8" s="167" t="s">
        <v>5</v>
      </c>
      <c r="B8" s="167"/>
      <c r="C8" s="166" t="s">
        <v>4</v>
      </c>
      <c r="D8" s="166"/>
      <c r="E8" s="166" t="s">
        <v>3</v>
      </c>
      <c r="F8" s="166"/>
      <c r="G8" s="48" t="s">
        <v>2</v>
      </c>
      <c r="H8" s="167" t="s">
        <v>1</v>
      </c>
      <c r="I8" s="167"/>
      <c r="J8" s="166" t="s">
        <v>0</v>
      </c>
      <c r="K8" s="166"/>
      <c r="L8" s="166"/>
    </row>
    <row r="9" spans="1:12" ht="27" customHeight="1">
      <c r="A9" s="40"/>
      <c r="B9" s="41"/>
      <c r="C9" s="29"/>
      <c r="D9" s="30"/>
      <c r="E9" s="42"/>
      <c r="F9" s="43"/>
      <c r="G9" s="8"/>
      <c r="H9" s="9"/>
      <c r="I9" s="10"/>
      <c r="J9" s="9"/>
      <c r="K9" s="11"/>
      <c r="L9" s="10"/>
    </row>
    <row r="10" spans="1:12" ht="27" customHeight="1">
      <c r="A10" s="55"/>
      <c r="B10" s="39"/>
      <c r="C10" s="31"/>
      <c r="D10" s="32"/>
      <c r="E10" s="49"/>
      <c r="F10" s="50"/>
      <c r="G10" s="14"/>
      <c r="H10" s="15"/>
      <c r="I10" s="16"/>
      <c r="J10" s="15"/>
      <c r="K10" s="17"/>
      <c r="L10" s="16"/>
    </row>
    <row r="11" spans="1:12" ht="27" customHeight="1">
      <c r="A11" s="40"/>
      <c r="B11" s="41"/>
      <c r="C11" s="29"/>
      <c r="D11" s="30"/>
      <c r="E11" s="42"/>
      <c r="F11" s="43"/>
      <c r="G11" s="8"/>
      <c r="H11" s="9"/>
      <c r="I11" s="10"/>
      <c r="J11" s="9"/>
      <c r="K11" s="11"/>
      <c r="L11" s="10"/>
    </row>
    <row r="12" spans="1:12" ht="27" customHeight="1">
      <c r="A12" s="55"/>
      <c r="B12" s="39"/>
      <c r="C12" s="31"/>
      <c r="D12" s="32"/>
      <c r="E12" s="49"/>
      <c r="F12" s="50"/>
      <c r="G12" s="14"/>
      <c r="H12" s="15"/>
      <c r="I12" s="16"/>
      <c r="J12" s="15"/>
      <c r="K12" s="17"/>
      <c r="L12" s="16"/>
    </row>
    <row r="13" spans="1:12" ht="27" customHeight="1">
      <c r="A13" s="40"/>
      <c r="B13" s="41"/>
      <c r="C13" s="29"/>
      <c r="D13" s="30"/>
      <c r="E13" s="42"/>
      <c r="F13" s="43"/>
      <c r="G13" s="8"/>
      <c r="H13" s="9"/>
      <c r="I13" s="10"/>
      <c r="J13" s="9"/>
      <c r="K13" s="11"/>
      <c r="L13" s="10"/>
    </row>
    <row r="14" spans="1:12" ht="27" customHeight="1">
      <c r="A14" s="55"/>
      <c r="B14" s="39"/>
      <c r="C14" s="31"/>
      <c r="D14" s="32"/>
      <c r="E14" s="49"/>
      <c r="F14" s="50"/>
      <c r="G14" s="14"/>
      <c r="H14" s="15"/>
      <c r="I14" s="16"/>
      <c r="J14" s="15"/>
      <c r="K14" s="17"/>
      <c r="L14" s="16"/>
    </row>
    <row r="15" spans="1:12" ht="27" customHeight="1">
      <c r="A15" s="40"/>
      <c r="B15" s="41"/>
      <c r="C15" s="29"/>
      <c r="D15" s="30"/>
      <c r="E15" s="42"/>
      <c r="F15" s="43"/>
      <c r="G15" s="8"/>
      <c r="H15" s="9"/>
      <c r="I15" s="10"/>
      <c r="J15" s="9"/>
      <c r="K15" s="11"/>
      <c r="L15" s="10"/>
    </row>
    <row r="16" spans="1:12" ht="27" customHeight="1">
      <c r="A16" s="55"/>
      <c r="B16" s="39"/>
      <c r="C16" s="31"/>
      <c r="D16" s="32"/>
      <c r="E16" s="49"/>
      <c r="F16" s="50"/>
      <c r="G16" s="14"/>
      <c r="H16" s="15"/>
      <c r="I16" s="16"/>
      <c r="J16" s="15"/>
      <c r="K16" s="17"/>
      <c r="L16" s="16"/>
    </row>
    <row r="17" spans="1:12" ht="27" customHeight="1">
      <c r="A17" s="40"/>
      <c r="B17" s="41"/>
      <c r="C17" s="29"/>
      <c r="D17" s="30"/>
      <c r="E17" s="42"/>
      <c r="F17" s="43"/>
      <c r="G17" s="8"/>
      <c r="H17" s="9"/>
      <c r="I17" s="10"/>
      <c r="J17" s="9"/>
      <c r="K17" s="11"/>
      <c r="L17" s="10"/>
    </row>
    <row r="18" spans="1:12" ht="27" customHeight="1">
      <c r="A18" s="55"/>
      <c r="B18" s="39"/>
      <c r="C18" s="31"/>
      <c r="D18" s="32"/>
      <c r="E18" s="49"/>
      <c r="F18" s="50"/>
      <c r="G18" s="14"/>
      <c r="H18" s="15"/>
      <c r="I18" s="16"/>
      <c r="J18" s="15"/>
      <c r="K18" s="17"/>
      <c r="L18" s="16"/>
    </row>
    <row r="19" spans="1:12" ht="27" customHeight="1">
      <c r="A19" s="40"/>
      <c r="B19" s="41"/>
      <c r="C19" s="29"/>
      <c r="D19" s="30"/>
      <c r="E19" s="42"/>
      <c r="F19" s="43"/>
      <c r="G19" s="8"/>
      <c r="H19" s="9"/>
      <c r="I19" s="10"/>
      <c r="J19" s="9"/>
      <c r="K19" s="11"/>
      <c r="L19" s="10"/>
    </row>
    <row r="20" spans="1:12" ht="27" customHeight="1">
      <c r="A20" s="55"/>
      <c r="B20" s="39"/>
      <c r="C20" s="31"/>
      <c r="D20" s="32"/>
      <c r="E20" s="49"/>
      <c r="F20" s="50"/>
      <c r="G20" s="14"/>
      <c r="H20" s="15"/>
      <c r="I20" s="16"/>
      <c r="J20" s="15"/>
      <c r="K20" s="17"/>
      <c r="L20" s="16"/>
    </row>
    <row r="21" spans="1:12" ht="27" customHeight="1">
      <c r="A21" s="40"/>
      <c r="B21" s="41"/>
      <c r="C21" s="29"/>
      <c r="D21" s="30"/>
      <c r="E21" s="42"/>
      <c r="F21" s="43"/>
      <c r="G21" s="8"/>
      <c r="H21" s="9"/>
      <c r="I21" s="10"/>
      <c r="J21" s="9"/>
      <c r="K21" s="11"/>
      <c r="L21" s="10"/>
    </row>
    <row r="22" spans="1:12" ht="27" customHeight="1">
      <c r="A22" s="55"/>
      <c r="B22" s="39"/>
      <c r="C22" s="31"/>
      <c r="D22" s="32"/>
      <c r="E22" s="49"/>
      <c r="F22" s="50"/>
      <c r="G22" s="14"/>
      <c r="H22" s="15"/>
      <c r="I22" s="16"/>
      <c r="J22" s="15"/>
      <c r="K22" s="17"/>
      <c r="L22" s="16"/>
    </row>
    <row r="23" spans="1:12" ht="27" customHeight="1">
      <c r="A23" s="40"/>
      <c r="B23" s="41"/>
      <c r="C23" s="29"/>
      <c r="D23" s="30"/>
      <c r="E23" s="42"/>
      <c r="F23" s="43"/>
      <c r="G23" s="8"/>
      <c r="H23" s="9"/>
      <c r="I23" s="10"/>
      <c r="J23" s="9"/>
      <c r="K23" s="11"/>
      <c r="L23" s="10"/>
    </row>
    <row r="24" spans="1:12" ht="27" customHeight="1">
      <c r="A24" s="55"/>
      <c r="B24" s="39"/>
      <c r="C24" s="31"/>
      <c r="D24" s="32"/>
      <c r="E24" s="49"/>
      <c r="F24" s="50"/>
      <c r="G24" s="14"/>
      <c r="H24" s="15"/>
      <c r="I24" s="16"/>
      <c r="J24" s="15"/>
      <c r="K24" s="17"/>
      <c r="L24" s="16"/>
    </row>
    <row r="25" spans="1:12" ht="27" customHeight="1">
      <c r="A25" s="40"/>
      <c r="B25" s="41"/>
      <c r="C25" s="29"/>
      <c r="D25" s="30"/>
      <c r="E25" s="42"/>
      <c r="F25" s="43"/>
      <c r="G25" s="8"/>
      <c r="H25" s="9"/>
      <c r="I25" s="10"/>
      <c r="J25" s="9"/>
      <c r="K25" s="11"/>
      <c r="L25" s="10"/>
    </row>
    <row r="26" spans="1:12" ht="27" customHeight="1">
      <c r="A26" s="55"/>
      <c r="B26" s="39"/>
      <c r="C26" s="31"/>
      <c r="D26" s="32"/>
      <c r="E26" s="49"/>
      <c r="F26" s="50"/>
      <c r="G26" s="14"/>
      <c r="H26" s="15"/>
      <c r="I26" s="16"/>
      <c r="J26" s="15"/>
      <c r="K26" s="17"/>
      <c r="L26" s="16"/>
    </row>
    <row r="27" spans="1:12" ht="27" customHeight="1">
      <c r="A27" s="40"/>
      <c r="B27" s="41"/>
      <c r="C27" s="29"/>
      <c r="D27" s="30"/>
      <c r="E27" s="42"/>
      <c r="F27" s="43"/>
      <c r="G27" s="8"/>
      <c r="H27" s="9"/>
      <c r="I27" s="10"/>
      <c r="J27" s="9"/>
      <c r="K27" s="11"/>
      <c r="L27" s="10"/>
    </row>
    <row r="28" spans="1:12" ht="27" customHeight="1">
      <c r="A28" s="55"/>
      <c r="B28" s="39"/>
      <c r="C28" s="31"/>
      <c r="D28" s="32"/>
      <c r="E28" s="49"/>
      <c r="F28" s="50"/>
      <c r="G28" s="14"/>
      <c r="H28" s="15"/>
      <c r="I28" s="16"/>
      <c r="J28" s="15"/>
      <c r="K28" s="17"/>
      <c r="L28" s="16"/>
    </row>
  </sheetData>
  <mergeCells count="11">
    <mergeCell ref="J8:L8"/>
    <mergeCell ref="B6:F6"/>
    <mergeCell ref="A8:B8"/>
    <mergeCell ref="C8:D8"/>
    <mergeCell ref="E8:F8"/>
    <mergeCell ref="H8:I8"/>
    <mergeCell ref="C1:G1"/>
    <mergeCell ref="B2:L2"/>
    <mergeCell ref="B3:K3"/>
    <mergeCell ref="B4:D4"/>
    <mergeCell ref="B5:D5"/>
  </mergeCells>
  <pageMargins left="0.75" right="0.1" top="0.25" bottom="0.4" header="0" footer="0"/>
  <pageSetup orientation="portrait" r:id="rId1"/>
  <headerFooter>
    <oddHeader>&amp;RPage &amp;P of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9">
    <tabColor rgb="FFFFFF00"/>
  </sheetPr>
  <dimension ref="A1:S62"/>
  <sheetViews>
    <sheetView showGridLines="0" zoomScaleNormal="100" zoomScaleSheetLayoutView="100" workbookViewId="0">
      <selection activeCell="C3" sqref="C3:H3"/>
    </sheetView>
  </sheetViews>
  <sheetFormatPr defaultRowHeight="21" customHeight="1"/>
  <cols>
    <col min="1" max="1" width="7.7109375" style="148" customWidth="1"/>
    <col min="2" max="2" width="14.28515625" style="34" customWidth="1"/>
    <col min="3" max="3" width="13.85546875" style="34" bestFit="1" customWidth="1"/>
    <col min="4" max="4" width="14.5703125" style="78" customWidth="1"/>
    <col min="5" max="5" width="5.5703125" style="34" customWidth="1"/>
    <col min="6" max="6" width="10.7109375" style="34" customWidth="1"/>
    <col min="7" max="7" width="13.5703125" style="78" customWidth="1"/>
    <col min="8" max="8" width="13.28515625" style="78" customWidth="1"/>
    <col min="9" max="9" width="8.7109375" style="34" customWidth="1"/>
    <col min="10" max="10" width="9" style="34" customWidth="1"/>
    <col min="11" max="11" width="15.42578125" style="126" customWidth="1"/>
    <col min="12" max="13" width="8.140625" style="34" customWidth="1"/>
    <col min="14" max="16" width="9.140625" style="127"/>
    <col min="17" max="17" width="9.42578125" style="127" bestFit="1" customWidth="1"/>
    <col min="18" max="18" width="21.7109375" style="75" customWidth="1"/>
    <col min="19" max="19" width="12.28515625" style="75" customWidth="1"/>
    <col min="20" max="256" width="9.140625" style="75"/>
    <col min="257" max="257" width="18.5703125" style="75" customWidth="1"/>
    <col min="258" max="258" width="45.28515625" style="75" customWidth="1"/>
    <col min="259" max="259" width="48.7109375" style="75" customWidth="1"/>
    <col min="260" max="260" width="20.7109375" style="75" customWidth="1"/>
    <col min="261" max="261" width="10.7109375" style="75" customWidth="1"/>
    <col min="262" max="263" width="20.7109375" style="75" customWidth="1"/>
    <col min="264" max="264" width="25.85546875" style="75" customWidth="1"/>
    <col min="265" max="265" width="19.7109375" style="75" customWidth="1"/>
    <col min="266" max="266" width="24.5703125" style="75" customWidth="1"/>
    <col min="267" max="267" width="26.140625" style="75" customWidth="1"/>
    <col min="268" max="512" width="9.140625" style="75"/>
    <col min="513" max="513" width="18.5703125" style="75" customWidth="1"/>
    <col min="514" max="514" width="45.28515625" style="75" customWidth="1"/>
    <col min="515" max="515" width="48.7109375" style="75" customWidth="1"/>
    <col min="516" max="516" width="20.7109375" style="75" customWidth="1"/>
    <col min="517" max="517" width="10.7109375" style="75" customWidth="1"/>
    <col min="518" max="519" width="20.7109375" style="75" customWidth="1"/>
    <col min="520" max="520" width="25.85546875" style="75" customWidth="1"/>
    <col min="521" max="521" width="19.7109375" style="75" customWidth="1"/>
    <col min="522" max="522" width="24.5703125" style="75" customWidth="1"/>
    <col min="523" max="523" width="26.140625" style="75" customWidth="1"/>
    <col min="524" max="768" width="9.140625" style="75"/>
    <col min="769" max="769" width="18.5703125" style="75" customWidth="1"/>
    <col min="770" max="770" width="45.28515625" style="75" customWidth="1"/>
    <col min="771" max="771" width="48.7109375" style="75" customWidth="1"/>
    <col min="772" max="772" width="20.7109375" style="75" customWidth="1"/>
    <col min="773" max="773" width="10.7109375" style="75" customWidth="1"/>
    <col min="774" max="775" width="20.7109375" style="75" customWidth="1"/>
    <col min="776" max="776" width="25.85546875" style="75" customWidth="1"/>
    <col min="777" max="777" width="19.7109375" style="75" customWidth="1"/>
    <col min="778" max="778" width="24.5703125" style="75" customWidth="1"/>
    <col min="779" max="779" width="26.140625" style="75" customWidth="1"/>
    <col min="780" max="1024" width="9.140625" style="75"/>
    <col min="1025" max="1025" width="18.5703125" style="75" customWidth="1"/>
    <col min="1026" max="1026" width="45.28515625" style="75" customWidth="1"/>
    <col min="1027" max="1027" width="48.7109375" style="75" customWidth="1"/>
    <col min="1028" max="1028" width="20.7109375" style="75" customWidth="1"/>
    <col min="1029" max="1029" width="10.7109375" style="75" customWidth="1"/>
    <col min="1030" max="1031" width="20.7109375" style="75" customWidth="1"/>
    <col min="1032" max="1032" width="25.85546875" style="75" customWidth="1"/>
    <col min="1033" max="1033" width="19.7109375" style="75" customWidth="1"/>
    <col min="1034" max="1034" width="24.5703125" style="75" customWidth="1"/>
    <col min="1035" max="1035" width="26.140625" style="75" customWidth="1"/>
    <col min="1036" max="1280" width="9.140625" style="75"/>
    <col min="1281" max="1281" width="18.5703125" style="75" customWidth="1"/>
    <col min="1282" max="1282" width="45.28515625" style="75" customWidth="1"/>
    <col min="1283" max="1283" width="48.7109375" style="75" customWidth="1"/>
    <col min="1284" max="1284" width="20.7109375" style="75" customWidth="1"/>
    <col min="1285" max="1285" width="10.7109375" style="75" customWidth="1"/>
    <col min="1286" max="1287" width="20.7109375" style="75" customWidth="1"/>
    <col min="1288" max="1288" width="25.85546875" style="75" customWidth="1"/>
    <col min="1289" max="1289" width="19.7109375" style="75" customWidth="1"/>
    <col min="1290" max="1290" width="24.5703125" style="75" customWidth="1"/>
    <col min="1291" max="1291" width="26.140625" style="75" customWidth="1"/>
    <col min="1292" max="1536" width="9.140625" style="75"/>
    <col min="1537" max="1537" width="18.5703125" style="75" customWidth="1"/>
    <col min="1538" max="1538" width="45.28515625" style="75" customWidth="1"/>
    <col min="1539" max="1539" width="48.7109375" style="75" customWidth="1"/>
    <col min="1540" max="1540" width="20.7109375" style="75" customWidth="1"/>
    <col min="1541" max="1541" width="10.7109375" style="75" customWidth="1"/>
    <col min="1542" max="1543" width="20.7109375" style="75" customWidth="1"/>
    <col min="1544" max="1544" width="25.85546875" style="75" customWidth="1"/>
    <col min="1545" max="1545" width="19.7109375" style="75" customWidth="1"/>
    <col min="1546" max="1546" width="24.5703125" style="75" customWidth="1"/>
    <col min="1547" max="1547" width="26.140625" style="75" customWidth="1"/>
    <col min="1548" max="1792" width="9.140625" style="75"/>
    <col min="1793" max="1793" width="18.5703125" style="75" customWidth="1"/>
    <col min="1794" max="1794" width="45.28515625" style="75" customWidth="1"/>
    <col min="1795" max="1795" width="48.7109375" style="75" customWidth="1"/>
    <col min="1796" max="1796" width="20.7109375" style="75" customWidth="1"/>
    <col min="1797" max="1797" width="10.7109375" style="75" customWidth="1"/>
    <col min="1798" max="1799" width="20.7109375" style="75" customWidth="1"/>
    <col min="1800" max="1800" width="25.85546875" style="75" customWidth="1"/>
    <col min="1801" max="1801" width="19.7109375" style="75" customWidth="1"/>
    <col min="1802" max="1802" width="24.5703125" style="75" customWidth="1"/>
    <col min="1803" max="1803" width="26.140625" style="75" customWidth="1"/>
    <col min="1804" max="2048" width="9.140625" style="75"/>
    <col min="2049" max="2049" width="18.5703125" style="75" customWidth="1"/>
    <col min="2050" max="2050" width="45.28515625" style="75" customWidth="1"/>
    <col min="2051" max="2051" width="48.7109375" style="75" customWidth="1"/>
    <col min="2052" max="2052" width="20.7109375" style="75" customWidth="1"/>
    <col min="2053" max="2053" width="10.7109375" style="75" customWidth="1"/>
    <col min="2054" max="2055" width="20.7109375" style="75" customWidth="1"/>
    <col min="2056" max="2056" width="25.85546875" style="75" customWidth="1"/>
    <col min="2057" max="2057" width="19.7109375" style="75" customWidth="1"/>
    <col min="2058" max="2058" width="24.5703125" style="75" customWidth="1"/>
    <col min="2059" max="2059" width="26.140625" style="75" customWidth="1"/>
    <col min="2060" max="2304" width="9.140625" style="75"/>
    <col min="2305" max="2305" width="18.5703125" style="75" customWidth="1"/>
    <col min="2306" max="2306" width="45.28515625" style="75" customWidth="1"/>
    <col min="2307" max="2307" width="48.7109375" style="75" customWidth="1"/>
    <col min="2308" max="2308" width="20.7109375" style="75" customWidth="1"/>
    <col min="2309" max="2309" width="10.7109375" style="75" customWidth="1"/>
    <col min="2310" max="2311" width="20.7109375" style="75" customWidth="1"/>
    <col min="2312" max="2312" width="25.85546875" style="75" customWidth="1"/>
    <col min="2313" max="2313" width="19.7109375" style="75" customWidth="1"/>
    <col min="2314" max="2314" width="24.5703125" style="75" customWidth="1"/>
    <col min="2315" max="2315" width="26.140625" style="75" customWidth="1"/>
    <col min="2316" max="2560" width="9.140625" style="75"/>
    <col min="2561" max="2561" width="18.5703125" style="75" customWidth="1"/>
    <col min="2562" max="2562" width="45.28515625" style="75" customWidth="1"/>
    <col min="2563" max="2563" width="48.7109375" style="75" customWidth="1"/>
    <col min="2564" max="2564" width="20.7109375" style="75" customWidth="1"/>
    <col min="2565" max="2565" width="10.7109375" style="75" customWidth="1"/>
    <col min="2566" max="2567" width="20.7109375" style="75" customWidth="1"/>
    <col min="2568" max="2568" width="25.85546875" style="75" customWidth="1"/>
    <col min="2569" max="2569" width="19.7109375" style="75" customWidth="1"/>
    <col min="2570" max="2570" width="24.5703125" style="75" customWidth="1"/>
    <col min="2571" max="2571" width="26.140625" style="75" customWidth="1"/>
    <col min="2572" max="2816" width="9.140625" style="75"/>
    <col min="2817" max="2817" width="18.5703125" style="75" customWidth="1"/>
    <col min="2818" max="2818" width="45.28515625" style="75" customWidth="1"/>
    <col min="2819" max="2819" width="48.7109375" style="75" customWidth="1"/>
    <col min="2820" max="2820" width="20.7109375" style="75" customWidth="1"/>
    <col min="2821" max="2821" width="10.7109375" style="75" customWidth="1"/>
    <col min="2822" max="2823" width="20.7109375" style="75" customWidth="1"/>
    <col min="2824" max="2824" width="25.85546875" style="75" customWidth="1"/>
    <col min="2825" max="2825" width="19.7109375" style="75" customWidth="1"/>
    <col min="2826" max="2826" width="24.5703125" style="75" customWidth="1"/>
    <col min="2827" max="2827" width="26.140625" style="75" customWidth="1"/>
    <col min="2828" max="3072" width="9.140625" style="75"/>
    <col min="3073" max="3073" width="18.5703125" style="75" customWidth="1"/>
    <col min="3074" max="3074" width="45.28515625" style="75" customWidth="1"/>
    <col min="3075" max="3075" width="48.7109375" style="75" customWidth="1"/>
    <col min="3076" max="3076" width="20.7109375" style="75" customWidth="1"/>
    <col min="3077" max="3077" width="10.7109375" style="75" customWidth="1"/>
    <col min="3078" max="3079" width="20.7109375" style="75" customWidth="1"/>
    <col min="3080" max="3080" width="25.85546875" style="75" customWidth="1"/>
    <col min="3081" max="3081" width="19.7109375" style="75" customWidth="1"/>
    <col min="3082" max="3082" width="24.5703125" style="75" customWidth="1"/>
    <col min="3083" max="3083" width="26.140625" style="75" customWidth="1"/>
    <col min="3084" max="3328" width="9.140625" style="75"/>
    <col min="3329" max="3329" width="18.5703125" style="75" customWidth="1"/>
    <col min="3330" max="3330" width="45.28515625" style="75" customWidth="1"/>
    <col min="3331" max="3331" width="48.7109375" style="75" customWidth="1"/>
    <col min="3332" max="3332" width="20.7109375" style="75" customWidth="1"/>
    <col min="3333" max="3333" width="10.7109375" style="75" customWidth="1"/>
    <col min="3334" max="3335" width="20.7109375" style="75" customWidth="1"/>
    <col min="3336" max="3336" width="25.85546875" style="75" customWidth="1"/>
    <col min="3337" max="3337" width="19.7109375" style="75" customWidth="1"/>
    <col min="3338" max="3338" width="24.5703125" style="75" customWidth="1"/>
    <col min="3339" max="3339" width="26.140625" style="75" customWidth="1"/>
    <col min="3340" max="3584" width="9.140625" style="75"/>
    <col min="3585" max="3585" width="18.5703125" style="75" customWidth="1"/>
    <col min="3586" max="3586" width="45.28515625" style="75" customWidth="1"/>
    <col min="3587" max="3587" width="48.7109375" style="75" customWidth="1"/>
    <col min="3588" max="3588" width="20.7109375" style="75" customWidth="1"/>
    <col min="3589" max="3589" width="10.7109375" style="75" customWidth="1"/>
    <col min="3590" max="3591" width="20.7109375" style="75" customWidth="1"/>
    <col min="3592" max="3592" width="25.85546875" style="75" customWidth="1"/>
    <col min="3593" max="3593" width="19.7109375" style="75" customWidth="1"/>
    <col min="3594" max="3594" width="24.5703125" style="75" customWidth="1"/>
    <col min="3595" max="3595" width="26.140625" style="75" customWidth="1"/>
    <col min="3596" max="3840" width="9.140625" style="75"/>
    <col min="3841" max="3841" width="18.5703125" style="75" customWidth="1"/>
    <col min="3842" max="3842" width="45.28515625" style="75" customWidth="1"/>
    <col min="3843" max="3843" width="48.7109375" style="75" customWidth="1"/>
    <col min="3844" max="3844" width="20.7109375" style="75" customWidth="1"/>
    <col min="3845" max="3845" width="10.7109375" style="75" customWidth="1"/>
    <col min="3846" max="3847" width="20.7109375" style="75" customWidth="1"/>
    <col min="3848" max="3848" width="25.85546875" style="75" customWidth="1"/>
    <col min="3849" max="3849" width="19.7109375" style="75" customWidth="1"/>
    <col min="3850" max="3850" width="24.5703125" style="75" customWidth="1"/>
    <col min="3851" max="3851" width="26.140625" style="75" customWidth="1"/>
    <col min="3852" max="4096" width="9.140625" style="75"/>
    <col min="4097" max="4097" width="18.5703125" style="75" customWidth="1"/>
    <col min="4098" max="4098" width="45.28515625" style="75" customWidth="1"/>
    <col min="4099" max="4099" width="48.7109375" style="75" customWidth="1"/>
    <col min="4100" max="4100" width="20.7109375" style="75" customWidth="1"/>
    <col min="4101" max="4101" width="10.7109375" style="75" customWidth="1"/>
    <col min="4102" max="4103" width="20.7109375" style="75" customWidth="1"/>
    <col min="4104" max="4104" width="25.85546875" style="75" customWidth="1"/>
    <col min="4105" max="4105" width="19.7109375" style="75" customWidth="1"/>
    <col min="4106" max="4106" width="24.5703125" style="75" customWidth="1"/>
    <col min="4107" max="4107" width="26.140625" style="75" customWidth="1"/>
    <col min="4108" max="4352" width="9.140625" style="75"/>
    <col min="4353" max="4353" width="18.5703125" style="75" customWidth="1"/>
    <col min="4354" max="4354" width="45.28515625" style="75" customWidth="1"/>
    <col min="4355" max="4355" width="48.7109375" style="75" customWidth="1"/>
    <col min="4356" max="4356" width="20.7109375" style="75" customWidth="1"/>
    <col min="4357" max="4357" width="10.7109375" style="75" customWidth="1"/>
    <col min="4358" max="4359" width="20.7109375" style="75" customWidth="1"/>
    <col min="4360" max="4360" width="25.85546875" style="75" customWidth="1"/>
    <col min="4361" max="4361" width="19.7109375" style="75" customWidth="1"/>
    <col min="4362" max="4362" width="24.5703125" style="75" customWidth="1"/>
    <col min="4363" max="4363" width="26.140625" style="75" customWidth="1"/>
    <col min="4364" max="4608" width="9.140625" style="75"/>
    <col min="4609" max="4609" width="18.5703125" style="75" customWidth="1"/>
    <col min="4610" max="4610" width="45.28515625" style="75" customWidth="1"/>
    <col min="4611" max="4611" width="48.7109375" style="75" customWidth="1"/>
    <col min="4612" max="4612" width="20.7109375" style="75" customWidth="1"/>
    <col min="4613" max="4613" width="10.7109375" style="75" customWidth="1"/>
    <col min="4614" max="4615" width="20.7109375" style="75" customWidth="1"/>
    <col min="4616" max="4616" width="25.85546875" style="75" customWidth="1"/>
    <col min="4617" max="4617" width="19.7109375" style="75" customWidth="1"/>
    <col min="4618" max="4618" width="24.5703125" style="75" customWidth="1"/>
    <col min="4619" max="4619" width="26.140625" style="75" customWidth="1"/>
    <col min="4620" max="4864" width="9.140625" style="75"/>
    <col min="4865" max="4865" width="18.5703125" style="75" customWidth="1"/>
    <col min="4866" max="4866" width="45.28515625" style="75" customWidth="1"/>
    <col min="4867" max="4867" width="48.7109375" style="75" customWidth="1"/>
    <col min="4868" max="4868" width="20.7109375" style="75" customWidth="1"/>
    <col min="4869" max="4869" width="10.7109375" style="75" customWidth="1"/>
    <col min="4870" max="4871" width="20.7109375" style="75" customWidth="1"/>
    <col min="4872" max="4872" width="25.85546875" style="75" customWidth="1"/>
    <col min="4873" max="4873" width="19.7109375" style="75" customWidth="1"/>
    <col min="4874" max="4874" width="24.5703125" style="75" customWidth="1"/>
    <col min="4875" max="4875" width="26.140625" style="75" customWidth="1"/>
    <col min="4876" max="5120" width="9.140625" style="75"/>
    <col min="5121" max="5121" width="18.5703125" style="75" customWidth="1"/>
    <col min="5122" max="5122" width="45.28515625" style="75" customWidth="1"/>
    <col min="5123" max="5123" width="48.7109375" style="75" customWidth="1"/>
    <col min="5124" max="5124" width="20.7109375" style="75" customWidth="1"/>
    <col min="5125" max="5125" width="10.7109375" style="75" customWidth="1"/>
    <col min="5126" max="5127" width="20.7109375" style="75" customWidth="1"/>
    <col min="5128" max="5128" width="25.85546875" style="75" customWidth="1"/>
    <col min="5129" max="5129" width="19.7109375" style="75" customWidth="1"/>
    <col min="5130" max="5130" width="24.5703125" style="75" customWidth="1"/>
    <col min="5131" max="5131" width="26.140625" style="75" customWidth="1"/>
    <col min="5132" max="5376" width="9.140625" style="75"/>
    <col min="5377" max="5377" width="18.5703125" style="75" customWidth="1"/>
    <col min="5378" max="5378" width="45.28515625" style="75" customWidth="1"/>
    <col min="5379" max="5379" width="48.7109375" style="75" customWidth="1"/>
    <col min="5380" max="5380" width="20.7109375" style="75" customWidth="1"/>
    <col min="5381" max="5381" width="10.7109375" style="75" customWidth="1"/>
    <col min="5382" max="5383" width="20.7109375" style="75" customWidth="1"/>
    <col min="5384" max="5384" width="25.85546875" style="75" customWidth="1"/>
    <col min="5385" max="5385" width="19.7109375" style="75" customWidth="1"/>
    <col min="5386" max="5386" width="24.5703125" style="75" customWidth="1"/>
    <col min="5387" max="5387" width="26.140625" style="75" customWidth="1"/>
    <col min="5388" max="5632" width="9.140625" style="75"/>
    <col min="5633" max="5633" width="18.5703125" style="75" customWidth="1"/>
    <col min="5634" max="5634" width="45.28515625" style="75" customWidth="1"/>
    <col min="5635" max="5635" width="48.7109375" style="75" customWidth="1"/>
    <col min="5636" max="5636" width="20.7109375" style="75" customWidth="1"/>
    <col min="5637" max="5637" width="10.7109375" style="75" customWidth="1"/>
    <col min="5638" max="5639" width="20.7109375" style="75" customWidth="1"/>
    <col min="5640" max="5640" width="25.85546875" style="75" customWidth="1"/>
    <col min="5641" max="5641" width="19.7109375" style="75" customWidth="1"/>
    <col min="5642" max="5642" width="24.5703125" style="75" customWidth="1"/>
    <col min="5643" max="5643" width="26.140625" style="75" customWidth="1"/>
    <col min="5644" max="5888" width="9.140625" style="75"/>
    <col min="5889" max="5889" width="18.5703125" style="75" customWidth="1"/>
    <col min="5890" max="5890" width="45.28515625" style="75" customWidth="1"/>
    <col min="5891" max="5891" width="48.7109375" style="75" customWidth="1"/>
    <col min="5892" max="5892" width="20.7109375" style="75" customWidth="1"/>
    <col min="5893" max="5893" width="10.7109375" style="75" customWidth="1"/>
    <col min="5894" max="5895" width="20.7109375" style="75" customWidth="1"/>
    <col min="5896" max="5896" width="25.85546875" style="75" customWidth="1"/>
    <col min="5897" max="5897" width="19.7109375" style="75" customWidth="1"/>
    <col min="5898" max="5898" width="24.5703125" style="75" customWidth="1"/>
    <col min="5899" max="5899" width="26.140625" style="75" customWidth="1"/>
    <col min="5900" max="6144" width="9.140625" style="75"/>
    <col min="6145" max="6145" width="18.5703125" style="75" customWidth="1"/>
    <col min="6146" max="6146" width="45.28515625" style="75" customWidth="1"/>
    <col min="6147" max="6147" width="48.7109375" style="75" customWidth="1"/>
    <col min="6148" max="6148" width="20.7109375" style="75" customWidth="1"/>
    <col min="6149" max="6149" width="10.7109375" style="75" customWidth="1"/>
    <col min="6150" max="6151" width="20.7109375" style="75" customWidth="1"/>
    <col min="6152" max="6152" width="25.85546875" style="75" customWidth="1"/>
    <col min="6153" max="6153" width="19.7109375" style="75" customWidth="1"/>
    <col min="6154" max="6154" width="24.5703125" style="75" customWidth="1"/>
    <col min="6155" max="6155" width="26.140625" style="75" customWidth="1"/>
    <col min="6156" max="6400" width="9.140625" style="75"/>
    <col min="6401" max="6401" width="18.5703125" style="75" customWidth="1"/>
    <col min="6402" max="6402" width="45.28515625" style="75" customWidth="1"/>
    <col min="6403" max="6403" width="48.7109375" style="75" customWidth="1"/>
    <col min="6404" max="6404" width="20.7109375" style="75" customWidth="1"/>
    <col min="6405" max="6405" width="10.7109375" style="75" customWidth="1"/>
    <col min="6406" max="6407" width="20.7109375" style="75" customWidth="1"/>
    <col min="6408" max="6408" width="25.85546875" style="75" customWidth="1"/>
    <col min="6409" max="6409" width="19.7109375" style="75" customWidth="1"/>
    <col min="6410" max="6410" width="24.5703125" style="75" customWidth="1"/>
    <col min="6411" max="6411" width="26.140625" style="75" customWidth="1"/>
    <col min="6412" max="6656" width="9.140625" style="75"/>
    <col min="6657" max="6657" width="18.5703125" style="75" customWidth="1"/>
    <col min="6658" max="6658" width="45.28515625" style="75" customWidth="1"/>
    <col min="6659" max="6659" width="48.7109375" style="75" customWidth="1"/>
    <col min="6660" max="6660" width="20.7109375" style="75" customWidth="1"/>
    <col min="6661" max="6661" width="10.7109375" style="75" customWidth="1"/>
    <col min="6662" max="6663" width="20.7109375" style="75" customWidth="1"/>
    <col min="6664" max="6664" width="25.85546875" style="75" customWidth="1"/>
    <col min="6665" max="6665" width="19.7109375" style="75" customWidth="1"/>
    <col min="6666" max="6666" width="24.5703125" style="75" customWidth="1"/>
    <col min="6667" max="6667" width="26.140625" style="75" customWidth="1"/>
    <col min="6668" max="6912" width="9.140625" style="75"/>
    <col min="6913" max="6913" width="18.5703125" style="75" customWidth="1"/>
    <col min="6914" max="6914" width="45.28515625" style="75" customWidth="1"/>
    <col min="6915" max="6915" width="48.7109375" style="75" customWidth="1"/>
    <col min="6916" max="6916" width="20.7109375" style="75" customWidth="1"/>
    <col min="6917" max="6917" width="10.7109375" style="75" customWidth="1"/>
    <col min="6918" max="6919" width="20.7109375" style="75" customWidth="1"/>
    <col min="6920" max="6920" width="25.85546875" style="75" customWidth="1"/>
    <col min="6921" max="6921" width="19.7109375" style="75" customWidth="1"/>
    <col min="6922" max="6922" width="24.5703125" style="75" customWidth="1"/>
    <col min="6923" max="6923" width="26.140625" style="75" customWidth="1"/>
    <col min="6924" max="7168" width="9.140625" style="75"/>
    <col min="7169" max="7169" width="18.5703125" style="75" customWidth="1"/>
    <col min="7170" max="7170" width="45.28515625" style="75" customWidth="1"/>
    <col min="7171" max="7171" width="48.7109375" style="75" customWidth="1"/>
    <col min="7172" max="7172" width="20.7109375" style="75" customWidth="1"/>
    <col min="7173" max="7173" width="10.7109375" style="75" customWidth="1"/>
    <col min="7174" max="7175" width="20.7109375" style="75" customWidth="1"/>
    <col min="7176" max="7176" width="25.85546875" style="75" customWidth="1"/>
    <col min="7177" max="7177" width="19.7109375" style="75" customWidth="1"/>
    <col min="7178" max="7178" width="24.5703125" style="75" customWidth="1"/>
    <col min="7179" max="7179" width="26.140625" style="75" customWidth="1"/>
    <col min="7180" max="7424" width="9.140625" style="75"/>
    <col min="7425" max="7425" width="18.5703125" style="75" customWidth="1"/>
    <col min="7426" max="7426" width="45.28515625" style="75" customWidth="1"/>
    <col min="7427" max="7427" width="48.7109375" style="75" customWidth="1"/>
    <col min="7428" max="7428" width="20.7109375" style="75" customWidth="1"/>
    <col min="7429" max="7429" width="10.7109375" style="75" customWidth="1"/>
    <col min="7430" max="7431" width="20.7109375" style="75" customWidth="1"/>
    <col min="7432" max="7432" width="25.85546875" style="75" customWidth="1"/>
    <col min="7433" max="7433" width="19.7109375" style="75" customWidth="1"/>
    <col min="7434" max="7434" width="24.5703125" style="75" customWidth="1"/>
    <col min="7435" max="7435" width="26.140625" style="75" customWidth="1"/>
    <col min="7436" max="7680" width="9.140625" style="75"/>
    <col min="7681" max="7681" width="18.5703125" style="75" customWidth="1"/>
    <col min="7682" max="7682" width="45.28515625" style="75" customWidth="1"/>
    <col min="7683" max="7683" width="48.7109375" style="75" customWidth="1"/>
    <col min="7684" max="7684" width="20.7109375" style="75" customWidth="1"/>
    <col min="7685" max="7685" width="10.7109375" style="75" customWidth="1"/>
    <col min="7686" max="7687" width="20.7109375" style="75" customWidth="1"/>
    <col min="7688" max="7688" width="25.85546875" style="75" customWidth="1"/>
    <col min="7689" max="7689" width="19.7109375" style="75" customWidth="1"/>
    <col min="7690" max="7690" width="24.5703125" style="75" customWidth="1"/>
    <col min="7691" max="7691" width="26.140625" style="75" customWidth="1"/>
    <col min="7692" max="7936" width="9.140625" style="75"/>
    <col min="7937" max="7937" width="18.5703125" style="75" customWidth="1"/>
    <col min="7938" max="7938" width="45.28515625" style="75" customWidth="1"/>
    <col min="7939" max="7939" width="48.7109375" style="75" customWidth="1"/>
    <col min="7940" max="7940" width="20.7109375" style="75" customWidth="1"/>
    <col min="7941" max="7941" width="10.7109375" style="75" customWidth="1"/>
    <col min="7942" max="7943" width="20.7109375" style="75" customWidth="1"/>
    <col min="7944" max="7944" width="25.85546875" style="75" customWidth="1"/>
    <col min="7945" max="7945" width="19.7109375" style="75" customWidth="1"/>
    <col min="7946" max="7946" width="24.5703125" style="75" customWidth="1"/>
    <col min="7947" max="7947" width="26.140625" style="75" customWidth="1"/>
    <col min="7948" max="8192" width="9.140625" style="75"/>
    <col min="8193" max="8193" width="18.5703125" style="75" customWidth="1"/>
    <col min="8194" max="8194" width="45.28515625" style="75" customWidth="1"/>
    <col min="8195" max="8195" width="48.7109375" style="75" customWidth="1"/>
    <col min="8196" max="8196" width="20.7109375" style="75" customWidth="1"/>
    <col min="8197" max="8197" width="10.7109375" style="75" customWidth="1"/>
    <col min="8198" max="8199" width="20.7109375" style="75" customWidth="1"/>
    <col min="8200" max="8200" width="25.85546875" style="75" customWidth="1"/>
    <col min="8201" max="8201" width="19.7109375" style="75" customWidth="1"/>
    <col min="8202" max="8202" width="24.5703125" style="75" customWidth="1"/>
    <col min="8203" max="8203" width="26.140625" style="75" customWidth="1"/>
    <col min="8204" max="8448" width="9.140625" style="75"/>
    <col min="8449" max="8449" width="18.5703125" style="75" customWidth="1"/>
    <col min="8450" max="8450" width="45.28515625" style="75" customWidth="1"/>
    <col min="8451" max="8451" width="48.7109375" style="75" customWidth="1"/>
    <col min="8452" max="8452" width="20.7109375" style="75" customWidth="1"/>
    <col min="8453" max="8453" width="10.7109375" style="75" customWidth="1"/>
    <col min="8454" max="8455" width="20.7109375" style="75" customWidth="1"/>
    <col min="8456" max="8456" width="25.85546875" style="75" customWidth="1"/>
    <col min="8457" max="8457" width="19.7109375" style="75" customWidth="1"/>
    <col min="8458" max="8458" width="24.5703125" style="75" customWidth="1"/>
    <col min="8459" max="8459" width="26.140625" style="75" customWidth="1"/>
    <col min="8460" max="8704" width="9.140625" style="75"/>
    <col min="8705" max="8705" width="18.5703125" style="75" customWidth="1"/>
    <col min="8706" max="8706" width="45.28515625" style="75" customWidth="1"/>
    <col min="8707" max="8707" width="48.7109375" style="75" customWidth="1"/>
    <col min="8708" max="8708" width="20.7109375" style="75" customWidth="1"/>
    <col min="8709" max="8709" width="10.7109375" style="75" customWidth="1"/>
    <col min="8710" max="8711" width="20.7109375" style="75" customWidth="1"/>
    <col min="8712" max="8712" width="25.85546875" style="75" customWidth="1"/>
    <col min="8713" max="8713" width="19.7109375" style="75" customWidth="1"/>
    <col min="8714" max="8714" width="24.5703125" style="75" customWidth="1"/>
    <col min="8715" max="8715" width="26.140625" style="75" customWidth="1"/>
    <col min="8716" max="8960" width="9.140625" style="75"/>
    <col min="8961" max="8961" width="18.5703125" style="75" customWidth="1"/>
    <col min="8962" max="8962" width="45.28515625" style="75" customWidth="1"/>
    <col min="8963" max="8963" width="48.7109375" style="75" customWidth="1"/>
    <col min="8964" max="8964" width="20.7109375" style="75" customWidth="1"/>
    <col min="8965" max="8965" width="10.7109375" style="75" customWidth="1"/>
    <col min="8966" max="8967" width="20.7109375" style="75" customWidth="1"/>
    <col min="8968" max="8968" width="25.85546875" style="75" customWidth="1"/>
    <col min="8969" max="8969" width="19.7109375" style="75" customWidth="1"/>
    <col min="8970" max="8970" width="24.5703125" style="75" customWidth="1"/>
    <col min="8971" max="8971" width="26.140625" style="75" customWidth="1"/>
    <col min="8972" max="9216" width="9.140625" style="75"/>
    <col min="9217" max="9217" width="18.5703125" style="75" customWidth="1"/>
    <col min="9218" max="9218" width="45.28515625" style="75" customWidth="1"/>
    <col min="9219" max="9219" width="48.7109375" style="75" customWidth="1"/>
    <col min="9220" max="9220" width="20.7109375" style="75" customWidth="1"/>
    <col min="9221" max="9221" width="10.7109375" style="75" customWidth="1"/>
    <col min="9222" max="9223" width="20.7109375" style="75" customWidth="1"/>
    <col min="9224" max="9224" width="25.85546875" style="75" customWidth="1"/>
    <col min="9225" max="9225" width="19.7109375" style="75" customWidth="1"/>
    <col min="9226" max="9226" width="24.5703125" style="75" customWidth="1"/>
    <col min="9227" max="9227" width="26.140625" style="75" customWidth="1"/>
    <col min="9228" max="9472" width="9.140625" style="75"/>
    <col min="9473" max="9473" width="18.5703125" style="75" customWidth="1"/>
    <col min="9474" max="9474" width="45.28515625" style="75" customWidth="1"/>
    <col min="9475" max="9475" width="48.7109375" style="75" customWidth="1"/>
    <col min="9476" max="9476" width="20.7109375" style="75" customWidth="1"/>
    <col min="9477" max="9477" width="10.7109375" style="75" customWidth="1"/>
    <col min="9478" max="9479" width="20.7109375" style="75" customWidth="1"/>
    <col min="9480" max="9480" width="25.85546875" style="75" customWidth="1"/>
    <col min="9481" max="9481" width="19.7109375" style="75" customWidth="1"/>
    <col min="9482" max="9482" width="24.5703125" style="75" customWidth="1"/>
    <col min="9483" max="9483" width="26.140625" style="75" customWidth="1"/>
    <col min="9484" max="9728" width="9.140625" style="75"/>
    <col min="9729" max="9729" width="18.5703125" style="75" customWidth="1"/>
    <col min="9730" max="9730" width="45.28515625" style="75" customWidth="1"/>
    <col min="9731" max="9731" width="48.7109375" style="75" customWidth="1"/>
    <col min="9732" max="9732" width="20.7109375" style="75" customWidth="1"/>
    <col min="9733" max="9733" width="10.7109375" style="75" customWidth="1"/>
    <col min="9734" max="9735" width="20.7109375" style="75" customWidth="1"/>
    <col min="9736" max="9736" width="25.85546875" style="75" customWidth="1"/>
    <col min="9737" max="9737" width="19.7109375" style="75" customWidth="1"/>
    <col min="9738" max="9738" width="24.5703125" style="75" customWidth="1"/>
    <col min="9739" max="9739" width="26.140625" style="75" customWidth="1"/>
    <col min="9740" max="9984" width="9.140625" style="75"/>
    <col min="9985" max="9985" width="18.5703125" style="75" customWidth="1"/>
    <col min="9986" max="9986" width="45.28515625" style="75" customWidth="1"/>
    <col min="9987" max="9987" width="48.7109375" style="75" customWidth="1"/>
    <col min="9988" max="9988" width="20.7109375" style="75" customWidth="1"/>
    <col min="9989" max="9989" width="10.7109375" style="75" customWidth="1"/>
    <col min="9990" max="9991" width="20.7109375" style="75" customWidth="1"/>
    <col min="9992" max="9992" width="25.85546875" style="75" customWidth="1"/>
    <col min="9993" max="9993" width="19.7109375" style="75" customWidth="1"/>
    <col min="9994" max="9994" width="24.5703125" style="75" customWidth="1"/>
    <col min="9995" max="9995" width="26.140625" style="75" customWidth="1"/>
    <col min="9996" max="10240" width="9.140625" style="75"/>
    <col min="10241" max="10241" width="18.5703125" style="75" customWidth="1"/>
    <col min="10242" max="10242" width="45.28515625" style="75" customWidth="1"/>
    <col min="10243" max="10243" width="48.7109375" style="75" customWidth="1"/>
    <col min="10244" max="10244" width="20.7109375" style="75" customWidth="1"/>
    <col min="10245" max="10245" width="10.7109375" style="75" customWidth="1"/>
    <col min="10246" max="10247" width="20.7109375" style="75" customWidth="1"/>
    <col min="10248" max="10248" width="25.85546875" style="75" customWidth="1"/>
    <col min="10249" max="10249" width="19.7109375" style="75" customWidth="1"/>
    <col min="10250" max="10250" width="24.5703125" style="75" customWidth="1"/>
    <col min="10251" max="10251" width="26.140625" style="75" customWidth="1"/>
    <col min="10252" max="10496" width="9.140625" style="75"/>
    <col min="10497" max="10497" width="18.5703125" style="75" customWidth="1"/>
    <col min="10498" max="10498" width="45.28515625" style="75" customWidth="1"/>
    <col min="10499" max="10499" width="48.7109375" style="75" customWidth="1"/>
    <col min="10500" max="10500" width="20.7109375" style="75" customWidth="1"/>
    <col min="10501" max="10501" width="10.7109375" style="75" customWidth="1"/>
    <col min="10502" max="10503" width="20.7109375" style="75" customWidth="1"/>
    <col min="10504" max="10504" width="25.85546875" style="75" customWidth="1"/>
    <col min="10505" max="10505" width="19.7109375" style="75" customWidth="1"/>
    <col min="10506" max="10506" width="24.5703125" style="75" customWidth="1"/>
    <col min="10507" max="10507" width="26.140625" style="75" customWidth="1"/>
    <col min="10508" max="10752" width="9.140625" style="75"/>
    <col min="10753" max="10753" width="18.5703125" style="75" customWidth="1"/>
    <col min="10754" max="10754" width="45.28515625" style="75" customWidth="1"/>
    <col min="10755" max="10755" width="48.7109375" style="75" customWidth="1"/>
    <col min="10756" max="10756" width="20.7109375" style="75" customWidth="1"/>
    <col min="10757" max="10757" width="10.7109375" style="75" customWidth="1"/>
    <col min="10758" max="10759" width="20.7109375" style="75" customWidth="1"/>
    <col min="10760" max="10760" width="25.85546875" style="75" customWidth="1"/>
    <col min="10761" max="10761" width="19.7109375" style="75" customWidth="1"/>
    <col min="10762" max="10762" width="24.5703125" style="75" customWidth="1"/>
    <col min="10763" max="10763" width="26.140625" style="75" customWidth="1"/>
    <col min="10764" max="11008" width="9.140625" style="75"/>
    <col min="11009" max="11009" width="18.5703125" style="75" customWidth="1"/>
    <col min="11010" max="11010" width="45.28515625" style="75" customWidth="1"/>
    <col min="11011" max="11011" width="48.7109375" style="75" customWidth="1"/>
    <col min="11012" max="11012" width="20.7109375" style="75" customWidth="1"/>
    <col min="11013" max="11013" width="10.7109375" style="75" customWidth="1"/>
    <col min="11014" max="11015" width="20.7109375" style="75" customWidth="1"/>
    <col min="11016" max="11016" width="25.85546875" style="75" customWidth="1"/>
    <col min="11017" max="11017" width="19.7109375" style="75" customWidth="1"/>
    <col min="11018" max="11018" width="24.5703125" style="75" customWidth="1"/>
    <col min="11019" max="11019" width="26.140625" style="75" customWidth="1"/>
    <col min="11020" max="11264" width="9.140625" style="75"/>
    <col min="11265" max="11265" width="18.5703125" style="75" customWidth="1"/>
    <col min="11266" max="11266" width="45.28515625" style="75" customWidth="1"/>
    <col min="11267" max="11267" width="48.7109375" style="75" customWidth="1"/>
    <col min="11268" max="11268" width="20.7109375" style="75" customWidth="1"/>
    <col min="11269" max="11269" width="10.7109375" style="75" customWidth="1"/>
    <col min="11270" max="11271" width="20.7109375" style="75" customWidth="1"/>
    <col min="11272" max="11272" width="25.85546875" style="75" customWidth="1"/>
    <col min="11273" max="11273" width="19.7109375" style="75" customWidth="1"/>
    <col min="11274" max="11274" width="24.5703125" style="75" customWidth="1"/>
    <col min="11275" max="11275" width="26.140625" style="75" customWidth="1"/>
    <col min="11276" max="11520" width="9.140625" style="75"/>
    <col min="11521" max="11521" width="18.5703125" style="75" customWidth="1"/>
    <col min="11522" max="11522" width="45.28515625" style="75" customWidth="1"/>
    <col min="11523" max="11523" width="48.7109375" style="75" customWidth="1"/>
    <col min="11524" max="11524" width="20.7109375" style="75" customWidth="1"/>
    <col min="11525" max="11525" width="10.7109375" style="75" customWidth="1"/>
    <col min="11526" max="11527" width="20.7109375" style="75" customWidth="1"/>
    <col min="11528" max="11528" width="25.85546875" style="75" customWidth="1"/>
    <col min="11529" max="11529" width="19.7109375" style="75" customWidth="1"/>
    <col min="11530" max="11530" width="24.5703125" style="75" customWidth="1"/>
    <col min="11531" max="11531" width="26.140625" style="75" customWidth="1"/>
    <col min="11532" max="11776" width="9.140625" style="75"/>
    <col min="11777" max="11777" width="18.5703125" style="75" customWidth="1"/>
    <col min="11778" max="11778" width="45.28515625" style="75" customWidth="1"/>
    <col min="11779" max="11779" width="48.7109375" style="75" customWidth="1"/>
    <col min="11780" max="11780" width="20.7109375" style="75" customWidth="1"/>
    <col min="11781" max="11781" width="10.7109375" style="75" customWidth="1"/>
    <col min="11782" max="11783" width="20.7109375" style="75" customWidth="1"/>
    <col min="11784" max="11784" width="25.85546875" style="75" customWidth="1"/>
    <col min="11785" max="11785" width="19.7109375" style="75" customWidth="1"/>
    <col min="11786" max="11786" width="24.5703125" style="75" customWidth="1"/>
    <col min="11787" max="11787" width="26.140625" style="75" customWidth="1"/>
    <col min="11788" max="12032" width="9.140625" style="75"/>
    <col min="12033" max="12033" width="18.5703125" style="75" customWidth="1"/>
    <col min="12034" max="12034" width="45.28515625" style="75" customWidth="1"/>
    <col min="12035" max="12035" width="48.7109375" style="75" customWidth="1"/>
    <col min="12036" max="12036" width="20.7109375" style="75" customWidth="1"/>
    <col min="12037" max="12037" width="10.7109375" style="75" customWidth="1"/>
    <col min="12038" max="12039" width="20.7109375" style="75" customWidth="1"/>
    <col min="12040" max="12040" width="25.85546875" style="75" customWidth="1"/>
    <col min="12041" max="12041" width="19.7109375" style="75" customWidth="1"/>
    <col min="12042" max="12042" width="24.5703125" style="75" customWidth="1"/>
    <col min="12043" max="12043" width="26.140625" style="75" customWidth="1"/>
    <col min="12044" max="12288" width="9.140625" style="75"/>
    <col min="12289" max="12289" width="18.5703125" style="75" customWidth="1"/>
    <col min="12290" max="12290" width="45.28515625" style="75" customWidth="1"/>
    <col min="12291" max="12291" width="48.7109375" style="75" customWidth="1"/>
    <col min="12292" max="12292" width="20.7109375" style="75" customWidth="1"/>
    <col min="12293" max="12293" width="10.7109375" style="75" customWidth="1"/>
    <col min="12294" max="12295" width="20.7109375" style="75" customWidth="1"/>
    <col min="12296" max="12296" width="25.85546875" style="75" customWidth="1"/>
    <col min="12297" max="12297" width="19.7109375" style="75" customWidth="1"/>
    <col min="12298" max="12298" width="24.5703125" style="75" customWidth="1"/>
    <col min="12299" max="12299" width="26.140625" style="75" customWidth="1"/>
    <col min="12300" max="12544" width="9.140625" style="75"/>
    <col min="12545" max="12545" width="18.5703125" style="75" customWidth="1"/>
    <col min="12546" max="12546" width="45.28515625" style="75" customWidth="1"/>
    <col min="12547" max="12547" width="48.7109375" style="75" customWidth="1"/>
    <col min="12548" max="12548" width="20.7109375" style="75" customWidth="1"/>
    <col min="12549" max="12549" width="10.7109375" style="75" customWidth="1"/>
    <col min="12550" max="12551" width="20.7109375" style="75" customWidth="1"/>
    <col min="12552" max="12552" width="25.85546875" style="75" customWidth="1"/>
    <col min="12553" max="12553" width="19.7109375" style="75" customWidth="1"/>
    <col min="12554" max="12554" width="24.5703125" style="75" customWidth="1"/>
    <col min="12555" max="12555" width="26.140625" style="75" customWidth="1"/>
    <col min="12556" max="12800" width="9.140625" style="75"/>
    <col min="12801" max="12801" width="18.5703125" style="75" customWidth="1"/>
    <col min="12802" max="12802" width="45.28515625" style="75" customWidth="1"/>
    <col min="12803" max="12803" width="48.7109375" style="75" customWidth="1"/>
    <col min="12804" max="12804" width="20.7109375" style="75" customWidth="1"/>
    <col min="12805" max="12805" width="10.7109375" style="75" customWidth="1"/>
    <col min="12806" max="12807" width="20.7109375" style="75" customWidth="1"/>
    <col min="12808" max="12808" width="25.85546875" style="75" customWidth="1"/>
    <col min="12809" max="12809" width="19.7109375" style="75" customWidth="1"/>
    <col min="12810" max="12810" width="24.5703125" style="75" customWidth="1"/>
    <col min="12811" max="12811" width="26.140625" style="75" customWidth="1"/>
    <col min="12812" max="13056" width="9.140625" style="75"/>
    <col min="13057" max="13057" width="18.5703125" style="75" customWidth="1"/>
    <col min="13058" max="13058" width="45.28515625" style="75" customWidth="1"/>
    <col min="13059" max="13059" width="48.7109375" style="75" customWidth="1"/>
    <col min="13060" max="13060" width="20.7109375" style="75" customWidth="1"/>
    <col min="13061" max="13061" width="10.7109375" style="75" customWidth="1"/>
    <col min="13062" max="13063" width="20.7109375" style="75" customWidth="1"/>
    <col min="13064" max="13064" width="25.85546875" style="75" customWidth="1"/>
    <col min="13065" max="13065" width="19.7109375" style="75" customWidth="1"/>
    <col min="13066" max="13066" width="24.5703125" style="75" customWidth="1"/>
    <col min="13067" max="13067" width="26.140625" style="75" customWidth="1"/>
    <col min="13068" max="13312" width="9.140625" style="75"/>
    <col min="13313" max="13313" width="18.5703125" style="75" customWidth="1"/>
    <col min="13314" max="13314" width="45.28515625" style="75" customWidth="1"/>
    <col min="13315" max="13315" width="48.7109375" style="75" customWidth="1"/>
    <col min="13316" max="13316" width="20.7109375" style="75" customWidth="1"/>
    <col min="13317" max="13317" width="10.7109375" style="75" customWidth="1"/>
    <col min="13318" max="13319" width="20.7109375" style="75" customWidth="1"/>
    <col min="13320" max="13320" width="25.85546875" style="75" customWidth="1"/>
    <col min="13321" max="13321" width="19.7109375" style="75" customWidth="1"/>
    <col min="13322" max="13322" width="24.5703125" style="75" customWidth="1"/>
    <col min="13323" max="13323" width="26.140625" style="75" customWidth="1"/>
    <col min="13324" max="13568" width="9.140625" style="75"/>
    <col min="13569" max="13569" width="18.5703125" style="75" customWidth="1"/>
    <col min="13570" max="13570" width="45.28515625" style="75" customWidth="1"/>
    <col min="13571" max="13571" width="48.7109375" style="75" customWidth="1"/>
    <col min="13572" max="13572" width="20.7109375" style="75" customWidth="1"/>
    <col min="13573" max="13573" width="10.7109375" style="75" customWidth="1"/>
    <col min="13574" max="13575" width="20.7109375" style="75" customWidth="1"/>
    <col min="13576" max="13576" width="25.85546875" style="75" customWidth="1"/>
    <col min="13577" max="13577" width="19.7109375" style="75" customWidth="1"/>
    <col min="13578" max="13578" width="24.5703125" style="75" customWidth="1"/>
    <col min="13579" max="13579" width="26.140625" style="75" customWidth="1"/>
    <col min="13580" max="13824" width="9.140625" style="75"/>
    <col min="13825" max="13825" width="18.5703125" style="75" customWidth="1"/>
    <col min="13826" max="13826" width="45.28515625" style="75" customWidth="1"/>
    <col min="13827" max="13827" width="48.7109375" style="75" customWidth="1"/>
    <col min="13828" max="13828" width="20.7109375" style="75" customWidth="1"/>
    <col min="13829" max="13829" width="10.7109375" style="75" customWidth="1"/>
    <col min="13830" max="13831" width="20.7109375" style="75" customWidth="1"/>
    <col min="13832" max="13832" width="25.85546875" style="75" customWidth="1"/>
    <col min="13833" max="13833" width="19.7109375" style="75" customWidth="1"/>
    <col min="13834" max="13834" width="24.5703125" style="75" customWidth="1"/>
    <col min="13835" max="13835" width="26.140625" style="75" customWidth="1"/>
    <col min="13836" max="14080" width="9.140625" style="75"/>
    <col min="14081" max="14081" width="18.5703125" style="75" customWidth="1"/>
    <col min="14082" max="14082" width="45.28515625" style="75" customWidth="1"/>
    <col min="14083" max="14083" width="48.7109375" style="75" customWidth="1"/>
    <col min="14084" max="14084" width="20.7109375" style="75" customWidth="1"/>
    <col min="14085" max="14085" width="10.7109375" style="75" customWidth="1"/>
    <col min="14086" max="14087" width="20.7109375" style="75" customWidth="1"/>
    <col min="14088" max="14088" width="25.85546875" style="75" customWidth="1"/>
    <col min="14089" max="14089" width="19.7109375" style="75" customWidth="1"/>
    <col min="14090" max="14090" width="24.5703125" style="75" customWidth="1"/>
    <col min="14091" max="14091" width="26.140625" style="75" customWidth="1"/>
    <col min="14092" max="14336" width="9.140625" style="75"/>
    <col min="14337" max="14337" width="18.5703125" style="75" customWidth="1"/>
    <col min="14338" max="14338" width="45.28515625" style="75" customWidth="1"/>
    <col min="14339" max="14339" width="48.7109375" style="75" customWidth="1"/>
    <col min="14340" max="14340" width="20.7109375" style="75" customWidth="1"/>
    <col min="14341" max="14341" width="10.7109375" style="75" customWidth="1"/>
    <col min="14342" max="14343" width="20.7109375" style="75" customWidth="1"/>
    <col min="14344" max="14344" width="25.85546875" style="75" customWidth="1"/>
    <col min="14345" max="14345" width="19.7109375" style="75" customWidth="1"/>
    <col min="14346" max="14346" width="24.5703125" style="75" customWidth="1"/>
    <col min="14347" max="14347" width="26.140625" style="75" customWidth="1"/>
    <col min="14348" max="14592" width="9.140625" style="75"/>
    <col min="14593" max="14593" width="18.5703125" style="75" customWidth="1"/>
    <col min="14594" max="14594" width="45.28515625" style="75" customWidth="1"/>
    <col min="14595" max="14595" width="48.7109375" style="75" customWidth="1"/>
    <col min="14596" max="14596" width="20.7109375" style="75" customWidth="1"/>
    <col min="14597" max="14597" width="10.7109375" style="75" customWidth="1"/>
    <col min="14598" max="14599" width="20.7109375" style="75" customWidth="1"/>
    <col min="14600" max="14600" width="25.85546875" style="75" customWidth="1"/>
    <col min="14601" max="14601" width="19.7109375" style="75" customWidth="1"/>
    <col min="14602" max="14602" width="24.5703125" style="75" customWidth="1"/>
    <col min="14603" max="14603" width="26.140625" style="75" customWidth="1"/>
    <col min="14604" max="14848" width="9.140625" style="75"/>
    <col min="14849" max="14849" width="18.5703125" style="75" customWidth="1"/>
    <col min="14850" max="14850" width="45.28515625" style="75" customWidth="1"/>
    <col min="14851" max="14851" width="48.7109375" style="75" customWidth="1"/>
    <col min="14852" max="14852" width="20.7109375" style="75" customWidth="1"/>
    <col min="14853" max="14853" width="10.7109375" style="75" customWidth="1"/>
    <col min="14854" max="14855" width="20.7109375" style="75" customWidth="1"/>
    <col min="14856" max="14856" width="25.85546875" style="75" customWidth="1"/>
    <col min="14857" max="14857" width="19.7109375" style="75" customWidth="1"/>
    <col min="14858" max="14858" width="24.5703125" style="75" customWidth="1"/>
    <col min="14859" max="14859" width="26.140625" style="75" customWidth="1"/>
    <col min="14860" max="15104" width="9.140625" style="75"/>
    <col min="15105" max="15105" width="18.5703125" style="75" customWidth="1"/>
    <col min="15106" max="15106" width="45.28515625" style="75" customWidth="1"/>
    <col min="15107" max="15107" width="48.7109375" style="75" customWidth="1"/>
    <col min="15108" max="15108" width="20.7109375" style="75" customWidth="1"/>
    <col min="15109" max="15109" width="10.7109375" style="75" customWidth="1"/>
    <col min="15110" max="15111" width="20.7109375" style="75" customWidth="1"/>
    <col min="15112" max="15112" width="25.85546875" style="75" customWidth="1"/>
    <col min="15113" max="15113" width="19.7109375" style="75" customWidth="1"/>
    <col min="15114" max="15114" width="24.5703125" style="75" customWidth="1"/>
    <col min="15115" max="15115" width="26.140625" style="75" customWidth="1"/>
    <col min="15116" max="15360" width="9.140625" style="75"/>
    <col min="15361" max="15361" width="18.5703125" style="75" customWidth="1"/>
    <col min="15362" max="15362" width="45.28515625" style="75" customWidth="1"/>
    <col min="15363" max="15363" width="48.7109375" style="75" customWidth="1"/>
    <col min="15364" max="15364" width="20.7109375" style="75" customWidth="1"/>
    <col min="15365" max="15365" width="10.7109375" style="75" customWidth="1"/>
    <col min="15366" max="15367" width="20.7109375" style="75" customWidth="1"/>
    <col min="15368" max="15368" width="25.85546875" style="75" customWidth="1"/>
    <col min="15369" max="15369" width="19.7109375" style="75" customWidth="1"/>
    <col min="15370" max="15370" width="24.5703125" style="75" customWidth="1"/>
    <col min="15371" max="15371" width="26.140625" style="75" customWidth="1"/>
    <col min="15372" max="15616" width="9.140625" style="75"/>
    <col min="15617" max="15617" width="18.5703125" style="75" customWidth="1"/>
    <col min="15618" max="15618" width="45.28515625" style="75" customWidth="1"/>
    <col min="15619" max="15619" width="48.7109375" style="75" customWidth="1"/>
    <col min="15620" max="15620" width="20.7109375" style="75" customWidth="1"/>
    <col min="15621" max="15621" width="10.7109375" style="75" customWidth="1"/>
    <col min="15622" max="15623" width="20.7109375" style="75" customWidth="1"/>
    <col min="15624" max="15624" width="25.85546875" style="75" customWidth="1"/>
    <col min="15625" max="15625" width="19.7109375" style="75" customWidth="1"/>
    <col min="15626" max="15626" width="24.5703125" style="75" customWidth="1"/>
    <col min="15627" max="15627" width="26.140625" style="75" customWidth="1"/>
    <col min="15628" max="15872" width="9.140625" style="75"/>
    <col min="15873" max="15873" width="18.5703125" style="75" customWidth="1"/>
    <col min="15874" max="15874" width="45.28515625" style="75" customWidth="1"/>
    <col min="15875" max="15875" width="48.7109375" style="75" customWidth="1"/>
    <col min="15876" max="15876" width="20.7109375" style="75" customWidth="1"/>
    <col min="15877" max="15877" width="10.7109375" style="75" customWidth="1"/>
    <col min="15878" max="15879" width="20.7109375" style="75" customWidth="1"/>
    <col min="15880" max="15880" width="25.85546875" style="75" customWidth="1"/>
    <col min="15881" max="15881" width="19.7109375" style="75" customWidth="1"/>
    <col min="15882" max="15882" width="24.5703125" style="75" customWidth="1"/>
    <col min="15883" max="15883" width="26.140625" style="75" customWidth="1"/>
    <col min="15884" max="16128" width="9.140625" style="75"/>
    <col min="16129" max="16129" width="18.5703125" style="75" customWidth="1"/>
    <col min="16130" max="16130" width="45.28515625" style="75" customWidth="1"/>
    <col min="16131" max="16131" width="48.7109375" style="75" customWidth="1"/>
    <col min="16132" max="16132" width="20.7109375" style="75" customWidth="1"/>
    <col min="16133" max="16133" width="10.7109375" style="75" customWidth="1"/>
    <col min="16134" max="16135" width="20.7109375" style="75" customWidth="1"/>
    <col min="16136" max="16136" width="25.85546875" style="75" customWidth="1"/>
    <col min="16137" max="16137" width="19.7109375" style="75" customWidth="1"/>
    <col min="16138" max="16138" width="24.5703125" style="75" customWidth="1"/>
    <col min="16139" max="16139" width="26.140625" style="75" customWidth="1"/>
    <col min="16140" max="16384" width="9.140625" style="75"/>
  </cols>
  <sheetData>
    <row r="1" spans="1:19" ht="21" customHeight="1">
      <c r="A1" s="180" t="s">
        <v>74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9" ht="21" customHeight="1" thickBot="1">
      <c r="J2" s="53"/>
      <c r="K2" s="124"/>
    </row>
    <row r="3" spans="1:19" ht="21" customHeight="1" thickBot="1">
      <c r="A3" s="149"/>
      <c r="B3" s="74" t="s">
        <v>75</v>
      </c>
      <c r="C3" s="181" t="str">
        <f>Instructions!B12</f>
        <v>Miguel Montoya</v>
      </c>
      <c r="D3" s="181"/>
      <c r="E3" s="181"/>
      <c r="F3" s="181"/>
      <c r="G3" s="181"/>
      <c r="H3" s="181"/>
      <c r="I3" s="53" t="str">
        <f>Instructions!B10</f>
        <v>Jemez 2021-2022</v>
      </c>
      <c r="J3" s="76"/>
      <c r="K3" s="125"/>
      <c r="L3" s="178" t="s">
        <v>120</v>
      </c>
      <c r="M3" s="179"/>
    </row>
    <row r="4" spans="1:19" ht="47.25" customHeight="1">
      <c r="A4" s="44" t="s">
        <v>78</v>
      </c>
      <c r="B4" s="37" t="s">
        <v>76</v>
      </c>
      <c r="C4" s="38" t="s">
        <v>79</v>
      </c>
      <c r="D4" s="146" t="s">
        <v>80</v>
      </c>
      <c r="E4" s="35" t="s">
        <v>77</v>
      </c>
      <c r="F4" s="35" t="s">
        <v>214</v>
      </c>
      <c r="G4" s="146" t="s">
        <v>218</v>
      </c>
      <c r="H4" s="146" t="s">
        <v>219</v>
      </c>
      <c r="I4" s="54" t="s">
        <v>122</v>
      </c>
      <c r="J4" s="54" t="s">
        <v>81</v>
      </c>
      <c r="K4" s="147" t="s">
        <v>121</v>
      </c>
      <c r="L4" s="145" t="s">
        <v>216</v>
      </c>
      <c r="M4" s="36" t="s">
        <v>217</v>
      </c>
      <c r="N4" s="127" t="s">
        <v>105</v>
      </c>
      <c r="O4" s="128" t="s">
        <v>123</v>
      </c>
      <c r="P4" s="128" t="s">
        <v>124</v>
      </c>
      <c r="Q4" s="128" t="s">
        <v>125</v>
      </c>
      <c r="R4" s="129" t="s">
        <v>126</v>
      </c>
      <c r="S4" s="75" t="s">
        <v>127</v>
      </c>
    </row>
    <row r="5" spans="1:19" ht="21" customHeight="1">
      <c r="A5" s="150" t="s">
        <v>241</v>
      </c>
      <c r="B5" s="77">
        <v>2552275</v>
      </c>
      <c r="C5" s="193" t="s">
        <v>249</v>
      </c>
      <c r="D5" s="152">
        <v>44917.416666666664</v>
      </c>
      <c r="E5" s="153">
        <v>24</v>
      </c>
      <c r="F5" s="153">
        <v>120</v>
      </c>
      <c r="G5" s="152">
        <v>44917.770833333336</v>
      </c>
      <c r="H5" s="152">
        <v>44918.78125</v>
      </c>
      <c r="I5" s="154">
        <v>34.799999999999997</v>
      </c>
      <c r="J5" s="155">
        <v>35</v>
      </c>
      <c r="K5" s="156" t="s">
        <v>264</v>
      </c>
      <c r="L5" s="157">
        <v>9</v>
      </c>
      <c r="M5" s="158">
        <v>15</v>
      </c>
      <c r="N5" s="127">
        <f>IF(AND($L5=0,$M5=0),CONCATENATE("&lt;",ROUND(1*100/F5,1)),IF(AND($L5&gt;=49,$M5&gt;=48),CONCATENATE("&gt;",ROUND(2419.6*100/F5,1)),VLOOKUP($L5,Table!$B$22:$BA$172,$M5+4)*100/F5))</f>
        <v>22.15</v>
      </c>
      <c r="O5" s="127">
        <f>IF(AND($L5=0,$M5=0),CONCATENATE("&lt;",ROUND(1*100/F5,1)),IF(AND($L5&gt;=49,$M5&gt;=48),CONCATENATE("&gt;",ROUND(1630.4*100/F5,1)),VLOOKUP($L5,Table!$C$22:$BA$172,$M5+3)*100/F5))</f>
        <v>14.925000000000001</v>
      </c>
      <c r="P5" s="127">
        <f>IF(AND($L5=0,$M5=0),CONCATENATE("&lt;",ROUND(1*100/F5,1)),IF(AND($L5&gt;=49,$M5&gt;=48),CONCATENATE("&gt;",ROUND(4716.1*100/F5,1)),VLOOKUP($L5,Table!$A$22:$BA$172,$M5+5)*100/F5))</f>
        <v>31.741666666666671</v>
      </c>
      <c r="Q5" s="127" t="str">
        <f>CONCATENATE(IF(AND($L5&gt;=49,$M5&gt;=48),"E",""),IF(AND($L5=0,$M5=0),"U",""),,IF((G5-D5)&gt;0.3334,"K1",""),IF(OR(IF(E5=18,(H5-G5)&lt;0.75,(H5-G5)&lt;1),IF(E5=18,(H5-G5)&gt;(22/24),(H5-G5)&gt;(28/24))),"R3",""),IF(OR(I5&lt;34.5,J5&lt;34.5),"Er",IF(OR(AND(I5&gt;35.5,I5&lt;38.1),AND(J5&gt;35.5,J5&lt;38.1)),"Ea",IF(OR(I5&gt;38,J5&gt;38),"Er",""))))</f>
        <v>K1</v>
      </c>
    </row>
    <row r="6" spans="1:19" ht="21" customHeight="1">
      <c r="A6" s="150" t="s">
        <v>241</v>
      </c>
      <c r="B6" s="77">
        <v>2552276</v>
      </c>
      <c r="C6" s="151" t="s">
        <v>252</v>
      </c>
      <c r="D6" s="152">
        <v>44917.430555555555</v>
      </c>
      <c r="E6" s="153">
        <v>24</v>
      </c>
      <c r="F6" s="153">
        <v>120</v>
      </c>
      <c r="G6" s="152">
        <v>44917.770833333336</v>
      </c>
      <c r="H6" s="152">
        <v>44918.78125</v>
      </c>
      <c r="I6" s="154">
        <v>35</v>
      </c>
      <c r="J6" s="155">
        <v>35</v>
      </c>
      <c r="K6" s="156" t="s">
        <v>264</v>
      </c>
      <c r="L6" s="157">
        <v>25</v>
      </c>
      <c r="M6" s="158">
        <v>10</v>
      </c>
      <c r="N6" s="127">
        <f>IF(AND($L6=0,$M6=0),CONCATENATE("&lt;",ROUND(1*100/F6,1)),IF(AND($L6&gt;=49,$M6&gt;=48),CONCATENATE("&gt;",ROUND(2419.6*100/F6,1)),VLOOKUP($L6,Table!$B$22:$BA$172,$M6+4)*100/F6))</f>
        <v>40.15</v>
      </c>
      <c r="O6" s="127">
        <f>IF(AND($L6=0,$M6=0),CONCATENATE("&lt;",ROUND(1*100/F6,1)),IF(AND($L6&gt;=49,$M6&gt;=48),CONCATENATE("&gt;",ROUND(1630.4*100/F6,1)),VLOOKUP($L6,Table!$C$22:$BA$172,$M6+3)*100/F6))</f>
        <v>28.625</v>
      </c>
      <c r="P6" s="127">
        <f>IF(AND($L6=0,$M6=0),CONCATENATE("&lt;",ROUND(1*100/F6,1)),IF(AND($L6&gt;=49,$M6&gt;=48),CONCATENATE("&gt;",ROUND(4716.1*100/F6,1)),VLOOKUP($L6,Table!$A$22:$BA$172,$M6+5)*100/F6))</f>
        <v>54.966666666666661</v>
      </c>
      <c r="Q6" s="127" t="str">
        <f t="shared" ref="Q6:Q25" si="0">CONCATENATE(IF(AND($L6&gt;=49,$M6&gt;=48),"E",""),IF(AND($L6=0,$M6=0),"U",""),,IF((G6-D6)&gt;0.3334,"K1",""),IF(OR(IF(E6=18,(H6-G6)&lt;0.75,(H6-G6)&lt;1),IF(E6=18,(H6-G6)&gt;(22/24),(H6-G6)&gt;(28/24))),"R3",""),IF(OR(I6&lt;34.5,J6&lt;34.5),"Er",IF(OR(AND(I6&gt;35.5,I6&lt;38.1),AND(J6&gt;35.5,J6&lt;38.1)),"Ea",IF(OR(I6&gt;38,J6&gt;38),"Er",""))))</f>
        <v>K1</v>
      </c>
    </row>
    <row r="7" spans="1:19" ht="21" customHeight="1">
      <c r="A7" s="150" t="s">
        <v>241</v>
      </c>
      <c r="B7" s="77">
        <v>2552277</v>
      </c>
      <c r="C7" s="193" t="s">
        <v>250</v>
      </c>
      <c r="D7" s="152">
        <v>44917.444444444445</v>
      </c>
      <c r="E7" s="153">
        <v>24</v>
      </c>
      <c r="F7" s="153">
        <v>120</v>
      </c>
      <c r="G7" s="152">
        <v>44917.770833333336</v>
      </c>
      <c r="H7" s="152">
        <v>44918.78125</v>
      </c>
      <c r="I7" s="154">
        <v>35.6</v>
      </c>
      <c r="J7" s="155">
        <v>35</v>
      </c>
      <c r="K7" s="156" t="s">
        <v>264</v>
      </c>
      <c r="L7" s="157">
        <v>26</v>
      </c>
      <c r="M7" s="158">
        <v>11</v>
      </c>
      <c r="N7" s="127">
        <f>IF(AND($L7=0,$M7=0),CONCATENATE("&lt;",ROUND(1*100/F7,1)),IF(AND($L7&gt;=49,$M7&gt;=48),CONCATENATE("&gt;",ROUND(2419.6*100/F7,1)),VLOOKUP($L7,Table!$B$22:$BA$172,$M7+4)*100/F7))</f>
        <v>43.31666666666667</v>
      </c>
      <c r="O7" s="127">
        <f>IF(AND($L7=0,$M7=0),CONCATENATE("&lt;",ROUND(1*100/F7,1)),IF(AND($L7&gt;=49,$M7&gt;=48),CONCATENATE("&gt;",ROUND(1630.4*100/F7,1)),VLOOKUP($L7,Table!$C$22:$BA$172,$M7+3)*100/F7))</f>
        <v>30.874999999999996</v>
      </c>
      <c r="P7" s="127">
        <f>IF(AND($L7=0,$M7=0),CONCATENATE("&lt;",ROUND(1*100/F7,1)),IF(AND($L7&gt;=49,$M7&gt;=48),CONCATENATE("&gt;",ROUND(4716.1*100/F7,1)),VLOOKUP($L7,Table!$A$22:$BA$172,$M7+5)*100/F7))</f>
        <v>58.65</v>
      </c>
      <c r="Q7" s="127" t="str">
        <f t="shared" si="0"/>
        <v>Ea</v>
      </c>
    </row>
    <row r="8" spans="1:19" ht="21" customHeight="1">
      <c r="A8" s="150" t="s">
        <v>241</v>
      </c>
      <c r="B8" s="77">
        <v>2552278</v>
      </c>
      <c r="C8" s="193" t="s">
        <v>251</v>
      </c>
      <c r="D8" s="152">
        <v>44917.472222222219</v>
      </c>
      <c r="E8" s="153">
        <v>24</v>
      </c>
      <c r="F8" s="153">
        <v>120</v>
      </c>
      <c r="G8" s="152">
        <v>44917.770833333336</v>
      </c>
      <c r="H8" s="152">
        <v>44918.78125</v>
      </c>
      <c r="I8" s="154">
        <v>35</v>
      </c>
      <c r="J8" s="155">
        <v>35</v>
      </c>
      <c r="K8" s="156" t="s">
        <v>264</v>
      </c>
      <c r="L8" s="157">
        <v>0</v>
      </c>
      <c r="M8" s="158">
        <v>0</v>
      </c>
      <c r="N8" s="127" t="str">
        <f>IF(AND($L8=0,$M8=0),CONCATENATE("&lt;",ROUND(1*100/F8,1)),IF(AND($L8&gt;=49,$M8&gt;=48),CONCATENATE("&gt;",ROUND(2419.6*100/F8,1)),VLOOKUP($L8,Table!$B$22:$BA$172,$M8+4)*100/F8))</f>
        <v>&lt;0.8</v>
      </c>
      <c r="O8" s="127" t="str">
        <f>IF(AND($L8=0,$M8=0),CONCATENATE("&lt;",ROUND(1*100/F8,1)),IF(AND($L8&gt;=49,$M8&gt;=48),CONCATENATE("&gt;",ROUND(1630.4*100/F8,1)),VLOOKUP($L8,Table!$C$22:$BA$172,$M8+3)*100/F8))</f>
        <v>&lt;0.8</v>
      </c>
      <c r="P8" s="127" t="str">
        <f>IF(AND($L8=0,$M8=0),CONCATENATE("&lt;",ROUND(1*100/F8,1)),IF(AND($L8&gt;=49,$M8&gt;=48),CONCATENATE("&gt;",ROUND(4716.1*100/F8,1)),VLOOKUP($L8,Table!$A$22:$BA$172,$M8+5)*100/F8))</f>
        <v>&lt;0.8</v>
      </c>
      <c r="Q8" s="127" t="str">
        <f t="shared" si="0"/>
        <v>U</v>
      </c>
    </row>
    <row r="9" spans="1:19" ht="21" customHeight="1">
      <c r="A9" s="150" t="s">
        <v>241</v>
      </c>
      <c r="B9" s="77">
        <v>2552279</v>
      </c>
      <c r="C9" s="151" t="s">
        <v>253</v>
      </c>
      <c r="D9" s="152">
        <v>44917.486111111109</v>
      </c>
      <c r="E9" s="153">
        <v>24</v>
      </c>
      <c r="F9" s="153">
        <v>120</v>
      </c>
      <c r="G9" s="152">
        <v>44917.770833333336</v>
      </c>
      <c r="H9" s="152">
        <v>44918.78125</v>
      </c>
      <c r="I9" s="154">
        <v>35</v>
      </c>
      <c r="J9" s="155">
        <v>35</v>
      </c>
      <c r="K9" s="156" t="s">
        <v>264</v>
      </c>
      <c r="L9" s="157">
        <v>0</v>
      </c>
      <c r="M9" s="158">
        <v>1</v>
      </c>
      <c r="N9" s="127">
        <f>IF(AND($L9=0,$M9=0),CONCATENATE("&lt;",ROUND(1*100/F9,1)),IF(AND($L9&gt;=49,$M9&gt;=48),CONCATENATE("&gt;",ROUND(2419.6*100/F9,1)),VLOOKUP($L9,Table!$B$22:$BA$172,$M9+4)*100/F9))</f>
        <v>0.82499999999999996</v>
      </c>
      <c r="O9" s="127">
        <f>IF(AND($L9=0,$M9=0),CONCATENATE("&lt;",ROUND(1*100/F9,1)),IF(AND($L9&gt;=49,$M9&gt;=48),CONCATENATE("&gt;",ROUND(1630.4*100/F9,1)),VLOOKUP($L9,Table!$C$22:$BA$172,$M9+3)*100/F9))</f>
        <v>2.5000000000000001E-2</v>
      </c>
      <c r="P9" s="127">
        <f>IF(AND($L9=0,$M9=0),CONCATENATE("&lt;",ROUND(1*100/F9,1)),IF(AND($L9&gt;=49,$M9&gt;=48),CONCATENATE("&gt;",ROUND(4716.1*100/F9,1)),VLOOKUP($L9,Table!$A$22:$BA$172,$M9+5)*100/F9))</f>
        <v>3.0583333333333331</v>
      </c>
      <c r="Q9" s="127" t="str">
        <f t="shared" si="0"/>
        <v/>
      </c>
    </row>
    <row r="10" spans="1:19" ht="21" customHeight="1">
      <c r="A10" s="150" t="s">
        <v>241</v>
      </c>
      <c r="B10" s="77">
        <v>2552280</v>
      </c>
      <c r="C10" s="151" t="s">
        <v>254</v>
      </c>
      <c r="D10" s="152">
        <v>44917.513888888891</v>
      </c>
      <c r="E10" s="153">
        <v>24</v>
      </c>
      <c r="F10" s="153">
        <v>120</v>
      </c>
      <c r="G10" s="152">
        <v>44917.770833333336</v>
      </c>
      <c r="H10" s="152">
        <v>44918.78125</v>
      </c>
      <c r="I10" s="154">
        <v>35</v>
      </c>
      <c r="J10" s="155">
        <v>35</v>
      </c>
      <c r="K10" s="156" t="s">
        <v>264</v>
      </c>
      <c r="L10" s="157">
        <v>49</v>
      </c>
      <c r="M10" s="158">
        <v>48</v>
      </c>
      <c r="N10" s="127" t="str">
        <f>IF(AND($L10=0,$M10=0),CONCATENATE("&lt;",ROUND(1*100/F10,1)),IF(AND($L10&gt;=49,$M10&gt;=48),CONCATENATE("&gt;",ROUND(2419.6*100/F10,1)),VLOOKUP($L10,Table!$B$22:$BA$172,$M10+4)*100/F10))</f>
        <v>&gt;2016.3</v>
      </c>
      <c r="O10" s="127" t="str">
        <f>IF(AND($L10=0,$M10=0),CONCATENATE("&lt;",ROUND(1*100/F10,1)),IF(AND($L10&gt;=49,$M10&gt;=48),CONCATENATE("&gt;",ROUND(1630.4*100/F10,1)),VLOOKUP($L10,Table!$C$22:$BA$172,$M10+3)*100/F10))</f>
        <v>&gt;1358.7</v>
      </c>
      <c r="P10" s="127" t="str">
        <f>IF(AND($L10=0,$M10=0),CONCATENATE("&lt;",ROUND(1*100/F10,1)),IF(AND($L10&gt;=49,$M10&gt;=48),CONCATENATE("&gt;",ROUND(4716.1*100/F10,1)),VLOOKUP($L10,Table!$A$22:$BA$172,$M10+5)*100/F10))</f>
        <v>&gt;3930.1</v>
      </c>
      <c r="Q10" s="127" t="str">
        <f t="shared" si="0"/>
        <v>E</v>
      </c>
    </row>
    <row r="11" spans="1:19" ht="21" customHeight="1">
      <c r="A11" s="150" t="s">
        <v>241</v>
      </c>
      <c r="B11" s="77">
        <v>2552281</v>
      </c>
      <c r="C11" s="151" t="s">
        <v>255</v>
      </c>
      <c r="D11" s="152">
        <v>44917.555555555555</v>
      </c>
      <c r="E11" s="153">
        <v>24</v>
      </c>
      <c r="F11" s="153">
        <v>120</v>
      </c>
      <c r="G11" s="152">
        <v>44917.770833333336</v>
      </c>
      <c r="H11" s="152">
        <v>44918.78125</v>
      </c>
      <c r="I11" s="154">
        <v>35</v>
      </c>
      <c r="J11" s="155">
        <v>35</v>
      </c>
      <c r="K11" s="156" t="s">
        <v>264</v>
      </c>
      <c r="L11" s="157">
        <v>0</v>
      </c>
      <c r="M11" s="158">
        <v>0</v>
      </c>
      <c r="N11" s="127" t="str">
        <f>IF(AND($L11=0,$M11=0),CONCATENATE("&lt;",ROUND(1*100/F11,1)),IF(AND($L11&gt;=49,$M11&gt;=48),CONCATENATE("&gt;",ROUND(2419.6*100/F11,1)),VLOOKUP($L11,Table!$B$22:$BA$172,$M11+4)*100/F11))</f>
        <v>&lt;0.8</v>
      </c>
      <c r="O11" s="127" t="str">
        <f>IF(AND($L11=0,$M11=0),CONCATENATE("&lt;",ROUND(1*100/F11,1)),IF(AND($L11&gt;=49,$M11&gt;=48),CONCATENATE("&gt;",ROUND(1630.4*100/F11,1)),VLOOKUP($L11,Table!$C$22:$BA$172,$M11+3)*100/F11))</f>
        <v>&lt;0.8</v>
      </c>
      <c r="P11" s="127" t="str">
        <f>IF(AND($L11=0,$M11=0),CONCATENATE("&lt;",ROUND(1*100/F11,1)),IF(AND($L11&gt;=49,$M11&gt;=48),CONCATENATE("&gt;",ROUND(4716.1*100/F11,1)),VLOOKUP($L11,Table!$A$22:$BA$172,$M11+5)*100/F11))</f>
        <v>&lt;0.8</v>
      </c>
      <c r="Q11" s="127" t="str">
        <f t="shared" si="0"/>
        <v>U</v>
      </c>
    </row>
    <row r="12" spans="1:19" ht="21" customHeight="1">
      <c r="A12" s="150" t="s">
        <v>241</v>
      </c>
      <c r="B12" s="77">
        <v>2552282</v>
      </c>
      <c r="C12" s="151" t="s">
        <v>256</v>
      </c>
      <c r="D12" s="152">
        <v>44917.513888888891</v>
      </c>
      <c r="E12" s="153">
        <v>24</v>
      </c>
      <c r="F12" s="153">
        <v>120</v>
      </c>
      <c r="G12" s="152">
        <v>44917.770833333336</v>
      </c>
      <c r="H12" s="152">
        <v>44918.78125</v>
      </c>
      <c r="I12" s="154">
        <v>35</v>
      </c>
      <c r="J12" s="155">
        <v>35</v>
      </c>
      <c r="K12" s="156" t="s">
        <v>264</v>
      </c>
      <c r="L12" s="157">
        <v>10</v>
      </c>
      <c r="M12" s="158">
        <v>16</v>
      </c>
      <c r="N12" s="127">
        <f>IF(AND($L12=0,$M12=0),CONCATENATE("&lt;",ROUND(1*100/F12,1)),IF(AND($L12&gt;=49,$M12&gt;=48),CONCATENATE("&gt;",ROUND(2419.6*100/F12,1)),VLOOKUP($L12,Table!$B$22:$BA$172,$M12+4)*100/F12))</f>
        <v>24.316666666666666</v>
      </c>
      <c r="O12" s="127">
        <f>IF(AND($L12=0,$M12=0),CONCATENATE("&lt;",ROUND(1*100/F12,1)),IF(AND($L12&gt;=49,$M12&gt;=48),CONCATENATE("&gt;",ROUND(1630.4*100/F12,1)),VLOOKUP($L12,Table!$C$22:$BA$172,$M12+3)*100/F12))</f>
        <v>16.383333333333333</v>
      </c>
      <c r="P12" s="127">
        <f>IF(AND($L12=0,$M12=0),CONCATENATE("&lt;",ROUND(1*100/F12,1)),IF(AND($L12&gt;=49,$M12&gt;=48),CONCATENATE("&gt;",ROUND(4716.1*100/F12,1)),VLOOKUP($L12,Table!$A$22:$BA$172,$M12+5)*100/F12))</f>
        <v>34.31666666666667</v>
      </c>
      <c r="Q12" s="127" t="str">
        <f t="shared" si="0"/>
        <v/>
      </c>
    </row>
    <row r="13" spans="1:19" ht="21" customHeight="1">
      <c r="A13" s="150" t="s">
        <v>241</v>
      </c>
      <c r="B13" s="77">
        <v>2552283</v>
      </c>
      <c r="C13" s="151" t="s">
        <v>257</v>
      </c>
      <c r="D13" s="152">
        <v>44917.555555555555</v>
      </c>
      <c r="E13" s="153">
        <v>24</v>
      </c>
      <c r="F13" s="153">
        <v>120</v>
      </c>
      <c r="G13" s="152">
        <v>44917.770833333336</v>
      </c>
      <c r="H13" s="152">
        <v>44918.78125</v>
      </c>
      <c r="I13" s="154">
        <v>35</v>
      </c>
      <c r="J13" s="155">
        <v>35</v>
      </c>
      <c r="K13" s="156" t="s">
        <v>264</v>
      </c>
      <c r="L13" s="157">
        <v>9</v>
      </c>
      <c r="M13" s="158">
        <v>8</v>
      </c>
      <c r="N13" s="127">
        <f>IF(AND($L13=0,$M13=0),CONCATENATE("&lt;",ROUND(1*100/F13,1)),IF(AND($L13&gt;=49,$M13&gt;=48),CONCATENATE("&gt;",ROUND(2419.6*100/F13,1)),VLOOKUP($L13,Table!$B$22:$BA$172,$M13+4)*100/F13))</f>
        <v>15.55</v>
      </c>
      <c r="O13" s="127">
        <f>IF(AND($L13=0,$M13=0),CONCATENATE("&lt;",ROUND(1*100/F13,1)),IF(AND($L13&gt;=49,$M13&gt;=48),CONCATENATE("&gt;",ROUND(1630.4*100/F13,1)),VLOOKUP($L13,Table!$C$22:$BA$172,$M13+3)*100/F13))</f>
        <v>9.5666666666666664</v>
      </c>
      <c r="P13" s="127">
        <f>IF(AND($L13=0,$M13=0),CONCATENATE("&lt;",ROUND(1*100/F13,1)),IF(AND($L13&gt;=49,$M13&gt;=48),CONCATENATE("&gt;",ROUND(4716.1*100/F13,1)),VLOOKUP($L13,Table!$A$22:$BA$172,$M13+5)*100/F13))</f>
        <v>23.858333333333334</v>
      </c>
      <c r="Q13" s="127" t="str">
        <f t="shared" si="0"/>
        <v/>
      </c>
    </row>
    <row r="14" spans="1:19" ht="21" customHeight="1">
      <c r="A14" s="150" t="s">
        <v>241</v>
      </c>
      <c r="B14" s="77">
        <v>2552284</v>
      </c>
      <c r="C14" s="151" t="s">
        <v>258</v>
      </c>
      <c r="D14" s="152">
        <v>44917.583333333336</v>
      </c>
      <c r="E14" s="153">
        <v>24</v>
      </c>
      <c r="F14" s="153">
        <v>120</v>
      </c>
      <c r="G14" s="152">
        <v>44917.770833333336</v>
      </c>
      <c r="H14" s="152">
        <v>44918.78125</v>
      </c>
      <c r="I14" s="154">
        <v>35.200000000000003</v>
      </c>
      <c r="J14" s="155">
        <v>35</v>
      </c>
      <c r="K14" s="156" t="s">
        <v>264</v>
      </c>
      <c r="L14" s="157">
        <v>11</v>
      </c>
      <c r="M14" s="158">
        <v>11</v>
      </c>
      <c r="N14" s="127">
        <f>IF(AND($L14=0,$M14=0),CONCATENATE("&lt;",ROUND(1*100/F14,1)),IF(AND($L14&gt;=49,$M14&gt;=48),CONCATENATE("&gt;",ROUND(2419.6*100/F14,1)),VLOOKUP($L14,Table!$B$22:$BA$172,$M14+4)*100/F14))</f>
        <v>20.683333333333334</v>
      </c>
      <c r="O14" s="127">
        <f>IF(AND($L14=0,$M14=0),CONCATENATE("&lt;",ROUND(1*100/F14,1)),IF(AND($L14&gt;=49,$M14&gt;=48),CONCATENATE("&gt;",ROUND(1630.4*100/F14,1)),VLOOKUP($L14,Table!$C$22:$BA$172,$M14+3)*100/F14))</f>
        <v>13.133333333333333</v>
      </c>
      <c r="P14" s="127">
        <f>IF(AND($L14=0,$M14=0),CONCATENATE("&lt;",ROUND(1*100/F14,1)),IF(AND($L14&gt;=49,$M14&gt;=48),CONCATENATE("&gt;",ROUND(4716.1*100/F14,1)),VLOOKUP($L14,Table!$A$22:$BA$172,$M14+5)*100/F14))</f>
        <v>30.091666666666665</v>
      </c>
      <c r="Q14" s="127" t="str">
        <f t="shared" si="0"/>
        <v/>
      </c>
    </row>
    <row r="15" spans="1:19" ht="21" customHeight="1">
      <c r="A15" s="150" t="s">
        <v>241</v>
      </c>
      <c r="B15" s="77">
        <v>2552285</v>
      </c>
      <c r="C15" s="151" t="s">
        <v>259</v>
      </c>
      <c r="D15" s="152">
        <v>44917.604166666664</v>
      </c>
      <c r="E15" s="153">
        <v>24</v>
      </c>
      <c r="F15" s="153">
        <v>120</v>
      </c>
      <c r="G15" s="152">
        <v>44917.770833333336</v>
      </c>
      <c r="H15" s="152">
        <v>44918.78125</v>
      </c>
      <c r="I15" s="154">
        <v>35.200000000000003</v>
      </c>
      <c r="J15" s="155">
        <v>35</v>
      </c>
      <c r="K15" s="156" t="s">
        <v>264</v>
      </c>
      <c r="L15" s="157">
        <v>5</v>
      </c>
      <c r="M15" s="158">
        <v>6</v>
      </c>
      <c r="N15" s="127">
        <f>IF(AND($L15=0,$M15=0),CONCATENATE("&lt;",ROUND(1*100/F15,1)),IF(AND($L15&gt;=49,$M15&gt;=48),CONCATENATE("&gt;",ROUND(2419.6*100/F15,1)),VLOOKUP($L15,Table!$B$22:$BA$172,$M15+4)*100/F15))</f>
        <v>9.6083333333333325</v>
      </c>
      <c r="O15" s="127">
        <f>IF(AND($L15=0,$M15=0),CONCATENATE("&lt;",ROUND(1*100/F15,1)),IF(AND($L15&gt;=49,$M15&gt;=48),CONCATENATE("&gt;",ROUND(1630.4*100/F15,1)),VLOOKUP($L15,Table!$C$22:$BA$172,$M15+3)*100/F15))</f>
        <v>4.9749999999999996</v>
      </c>
      <c r="P15" s="127">
        <f>IF(AND($L15=0,$M15=0),CONCATENATE("&lt;",ROUND(1*100/F15,1)),IF(AND($L15&gt;=49,$M15&gt;=48),CONCATENATE("&gt;",ROUND(4716.1*100/F15,1)),VLOOKUP($L15,Table!$A$22:$BA$172,$M15+5)*100/F15))</f>
        <v>16.750000000000004</v>
      </c>
      <c r="Q15" s="127" t="str">
        <f t="shared" si="0"/>
        <v/>
      </c>
    </row>
    <row r="16" spans="1:19" ht="21" customHeight="1">
      <c r="A16" s="150" t="s">
        <v>241</v>
      </c>
      <c r="B16" s="77">
        <v>2552286</v>
      </c>
      <c r="C16" s="151" t="s">
        <v>260</v>
      </c>
      <c r="D16" s="152">
        <v>44917.645833333336</v>
      </c>
      <c r="E16" s="153">
        <v>24</v>
      </c>
      <c r="F16" s="153">
        <v>120</v>
      </c>
      <c r="G16" s="152">
        <v>44917.770833333336</v>
      </c>
      <c r="H16" s="152">
        <v>44918.78125</v>
      </c>
      <c r="I16" s="154">
        <v>35.200000000000003</v>
      </c>
      <c r="J16" s="155">
        <v>35</v>
      </c>
      <c r="K16" s="156" t="s">
        <v>264</v>
      </c>
      <c r="L16" s="157">
        <v>4</v>
      </c>
      <c r="M16" s="158">
        <v>3</v>
      </c>
      <c r="N16" s="127">
        <f>IF(AND($L16=0,$M16=0),CONCATENATE("&lt;",ROUND(1*100/F16,1)),IF(AND($L16&gt;=49,$M16&gt;=48),CONCATENATE("&gt;",ROUND(2419.6*100/F16,1)),VLOOKUP($L16,Table!$B$22:$BA$172,$M16+4)*100/F16))</f>
        <v>6.0333333333333332</v>
      </c>
      <c r="O16" s="127">
        <f>IF(AND($L16=0,$M16=0),CONCATENATE("&lt;",ROUND(1*100/F16,1)),IF(AND($L16&gt;=49,$M16&gt;=48),CONCATENATE("&gt;",ROUND(1630.4*100/F16,1)),VLOOKUP($L16,Table!$C$22:$BA$172,$M16+3)*100/F16))</f>
        <v>2.4166666666666665</v>
      </c>
      <c r="P16" s="127">
        <f>IF(AND($L16=0,$M16=0),CONCATENATE("&lt;",ROUND(1*100/F16,1)),IF(AND($L16&gt;=49,$M16&gt;=48),CONCATENATE("&gt;",ROUND(4716.1*100/F16,1)),VLOOKUP($L16,Table!$A$22:$BA$172,$M16+5)*100/F16))</f>
        <v>11.441666666666666</v>
      </c>
      <c r="Q16" s="127" t="str">
        <f t="shared" si="0"/>
        <v/>
      </c>
    </row>
    <row r="17" spans="1:17" ht="21" customHeight="1">
      <c r="A17" s="150" t="s">
        <v>241</v>
      </c>
      <c r="B17" s="77">
        <v>2552287</v>
      </c>
      <c r="C17" s="151" t="s">
        <v>261</v>
      </c>
      <c r="D17" s="152">
        <v>44917.708333333336</v>
      </c>
      <c r="E17" s="153">
        <v>24</v>
      </c>
      <c r="F17" s="153">
        <v>120</v>
      </c>
      <c r="G17" s="152">
        <v>44917.770833333336</v>
      </c>
      <c r="H17" s="152">
        <v>44918.78125</v>
      </c>
      <c r="I17" s="154">
        <v>35.200000000000003</v>
      </c>
      <c r="J17" s="155">
        <v>35</v>
      </c>
      <c r="K17" s="156" t="s">
        <v>264</v>
      </c>
      <c r="L17" s="157">
        <v>2</v>
      </c>
      <c r="M17" s="158">
        <v>1</v>
      </c>
      <c r="N17" s="127">
        <f>IF(AND($L17=0,$M17=0),CONCATENATE("&lt;",ROUND(1*100/F17,1)),IF(AND($L17&gt;=49,$M17&gt;=48),CONCATENATE("&gt;",ROUND(2419.6*100/F17,1)),VLOOKUP($L17,Table!$B$22:$BA$172,$M17+4)*100/F17))</f>
        <v>2.5333333333333332</v>
      </c>
      <c r="O17" s="127">
        <f>IF(AND($L17=0,$M17=0),CONCATENATE("&lt;",ROUND(1*100/F17,1)),IF(AND($L17&gt;=49,$M17&gt;=48),CONCATENATE("&gt;",ROUND(1630.4*100/F17,1)),VLOOKUP($L17,Table!$C$22:$BA$172,$M17+3)*100/F17))</f>
        <v>0.56666666666666665</v>
      </c>
      <c r="P17" s="127">
        <f>IF(AND($L17=0,$M17=0),CONCATENATE("&lt;",ROUND(1*100/F17,1)),IF(AND($L17&gt;=49,$M17&gt;=48),CONCATENATE("&gt;",ROUND(4716.1*100/F17,1)),VLOOKUP($L17,Table!$A$22:$BA$172,$M17+5)*100/F17))</f>
        <v>6.1416666666666666</v>
      </c>
      <c r="Q17" s="127" t="str">
        <f t="shared" si="0"/>
        <v/>
      </c>
    </row>
    <row r="18" spans="1:17" ht="21" customHeight="1">
      <c r="A18" s="150" t="s">
        <v>241</v>
      </c>
      <c r="B18" s="77">
        <v>2552288</v>
      </c>
      <c r="C18" s="151" t="s">
        <v>262</v>
      </c>
      <c r="D18" s="152">
        <v>44917.753472222219</v>
      </c>
      <c r="E18" s="153">
        <v>24</v>
      </c>
      <c r="F18" s="153">
        <v>120</v>
      </c>
      <c r="G18" s="152">
        <v>44917.770833333336</v>
      </c>
      <c r="H18" s="152">
        <v>44918.78125</v>
      </c>
      <c r="I18" s="154">
        <v>35</v>
      </c>
      <c r="J18" s="155">
        <v>35</v>
      </c>
      <c r="K18" s="156" t="s">
        <v>264</v>
      </c>
      <c r="L18" s="157">
        <v>9</v>
      </c>
      <c r="M18" s="158">
        <v>9</v>
      </c>
      <c r="N18" s="127">
        <f>IF(AND($L18=0,$M18=0),CONCATENATE("&lt;",ROUND(1*100/F18,1)),IF(AND($L18&gt;=49,$M18&gt;=48),CONCATENATE("&gt;",ROUND(2419.6*100/F18,1)),VLOOKUP($L18,Table!$B$22:$BA$172,$M18+4)*100/F18))</f>
        <v>16.491666666666667</v>
      </c>
      <c r="O18" s="127">
        <f>IF(AND($L18=0,$M18=0),CONCATENATE("&lt;",ROUND(1*100/F18,1)),IF(AND($L18&gt;=49,$M18&gt;=48),CONCATENATE("&gt;",ROUND(1630.4*100/F18,1)),VLOOKUP($L18,Table!$C$22:$BA$172,$M18+3)*100/F18))</f>
        <v>10.466666666666667</v>
      </c>
      <c r="P18" s="127">
        <f>IF(AND($L18=0,$M18=0),CONCATENATE("&lt;",ROUND(1*100/F18,1)),IF(AND($L18&gt;=49,$M18&gt;=48),CONCATENATE("&gt;",ROUND(4716.1*100/F18,1)),VLOOKUP($L18,Table!$A$22:$BA$172,$M18+5)*100/F18))</f>
        <v>25.291666666666668</v>
      </c>
      <c r="Q18" s="127" t="str">
        <f t="shared" si="0"/>
        <v/>
      </c>
    </row>
    <row r="19" spans="1:17" ht="21" customHeight="1">
      <c r="A19" s="150" t="s">
        <v>241</v>
      </c>
      <c r="B19" s="77">
        <v>2552289</v>
      </c>
      <c r="C19" s="151" t="s">
        <v>263</v>
      </c>
      <c r="D19" s="152">
        <v>44917.763888888891</v>
      </c>
      <c r="E19" s="153">
        <v>24</v>
      </c>
      <c r="F19" s="153">
        <v>120</v>
      </c>
      <c r="G19" s="152">
        <v>44917.770833333336</v>
      </c>
      <c r="H19" s="152">
        <v>44918.78125</v>
      </c>
      <c r="I19" s="154">
        <v>35</v>
      </c>
      <c r="J19" s="155">
        <v>38.200000000000003</v>
      </c>
      <c r="K19" s="156" t="s">
        <v>264</v>
      </c>
      <c r="L19" s="157">
        <v>10</v>
      </c>
      <c r="M19" s="158">
        <v>10</v>
      </c>
      <c r="N19" s="127">
        <f>IF(AND($L19=0,$M19=0),CONCATENATE("&lt;",ROUND(1*100/F19,1)),IF(AND($L19&gt;=49,$M19&gt;=48),CONCATENATE("&gt;",ROUND(2419.6*100/F19,1)),VLOOKUP($L19,Table!$B$22:$BA$172,$M19+4)*100/F19))</f>
        <v>18.558333333333334</v>
      </c>
      <c r="O19" s="127">
        <f>IF(AND($L19=0,$M19=0),CONCATENATE("&lt;",ROUND(1*100/F19,1)),IF(AND($L19&gt;=49,$M19&gt;=48),CONCATENATE("&gt;",ROUND(1630.4*100/F19,1)),VLOOKUP($L19,Table!$C$22:$BA$172,$M19+3)*100/F19))</f>
        <v>11.783333333333333</v>
      </c>
      <c r="P19" s="127">
        <f>IF(AND($L19=0,$M19=0),CONCATENATE("&lt;",ROUND(1*100/F19,1)),IF(AND($L19&gt;=49,$M19&gt;=48),CONCATENATE("&gt;",ROUND(4716.1*100/F19,1)),VLOOKUP($L19,Table!$A$22:$BA$172,$M19+5)*100/F19))</f>
        <v>27.583333333333332</v>
      </c>
      <c r="Q19" s="127" t="str">
        <f t="shared" si="0"/>
        <v>Er</v>
      </c>
    </row>
    <row r="20" spans="1:17" ht="21" customHeight="1">
      <c r="A20" s="150" t="s">
        <v>242</v>
      </c>
      <c r="B20" s="77">
        <v>2532495</v>
      </c>
      <c r="C20" s="151" t="s">
        <v>243</v>
      </c>
      <c r="D20" s="152">
        <v>44918.333333333336</v>
      </c>
      <c r="E20" s="153">
        <v>24</v>
      </c>
      <c r="F20" s="153">
        <v>120</v>
      </c>
      <c r="G20" s="152">
        <v>44918.625</v>
      </c>
      <c r="H20" s="152">
        <v>44919.635416666664</v>
      </c>
      <c r="I20" s="154">
        <v>35</v>
      </c>
      <c r="J20" s="155">
        <v>35</v>
      </c>
      <c r="K20" s="156" t="s">
        <v>264</v>
      </c>
      <c r="L20" s="157">
        <v>25</v>
      </c>
      <c r="M20" s="158">
        <v>20</v>
      </c>
      <c r="N20" s="127">
        <f>IF(AND($L20=0,$M20=0),CONCATENATE("&lt;",ROUND(1*100/F20,1)),IF(AND($L20&gt;=49,$M20&gt;=48),CONCATENATE("&gt;",ROUND(2419.6*100/F20,1)),VLOOKUP($L20,Table!$B$22:$BA$172,$M20+4)*100/F20))</f>
        <v>53.016666666666666</v>
      </c>
      <c r="O20" s="127">
        <f>IF(AND($L20=0,$M20=0),CONCATENATE("&lt;",ROUND(1*100/F20,1)),IF(AND($L20&gt;=49,$M20&gt;=48),CONCATENATE("&gt;",ROUND(1630.4*100/F20,1)),VLOOKUP($L20,Table!$C$22:$BA$172,$M20+3)*100/F20))</f>
        <v>39.866666666666667</v>
      </c>
      <c r="P20" s="127">
        <f>IF(AND($L20=0,$M20=0),CONCATENATE("&lt;",ROUND(1*100/F20,1)),IF(AND($L20&gt;=49,$M20&gt;=48),CONCATENATE("&gt;",ROUND(4716.1*100/F20,1)),VLOOKUP($L20,Table!$A$22:$BA$172,$M20+5)*100/F20))</f>
        <v>69.141666666666666</v>
      </c>
      <c r="Q20" s="127" t="str">
        <f t="shared" si="0"/>
        <v/>
      </c>
    </row>
    <row r="21" spans="1:17" ht="21" customHeight="1">
      <c r="A21" s="150" t="s">
        <v>242</v>
      </c>
      <c r="B21" s="77">
        <v>2532496</v>
      </c>
      <c r="C21" s="151" t="s">
        <v>244</v>
      </c>
      <c r="D21" s="152">
        <v>44918.375</v>
      </c>
      <c r="E21" s="153">
        <v>24</v>
      </c>
      <c r="F21" s="153">
        <v>120</v>
      </c>
      <c r="G21" s="152">
        <v>44918.625</v>
      </c>
      <c r="H21" s="152">
        <v>44919.635416666664</v>
      </c>
      <c r="I21" s="154">
        <v>34.799999999999997</v>
      </c>
      <c r="J21" s="155">
        <v>35</v>
      </c>
      <c r="K21" s="156" t="s">
        <v>264</v>
      </c>
      <c r="L21" s="157">
        <v>49</v>
      </c>
      <c r="M21" s="158">
        <v>48</v>
      </c>
      <c r="N21" s="127" t="str">
        <f>IF(AND($L21=0,$M21=0),CONCATENATE("&lt;",ROUND(1*100/F21,1)),IF(AND($L21&gt;=49,$M21&gt;=48),CONCATENATE("&gt;",ROUND(2419.6*100/F21,1)),VLOOKUP($L21,Table!$B$22:$BA$172,$M21+4)*100/F21))</f>
        <v>&gt;2016.3</v>
      </c>
      <c r="O21" s="127" t="str">
        <f>IF(AND($L21=0,$M21=0),CONCATENATE("&lt;",ROUND(1*100/F21,1)),IF(AND($L21&gt;=49,$M21&gt;=48),CONCATENATE("&gt;",ROUND(1630.4*100/F21,1)),VLOOKUP($L21,Table!$C$22:$BA$172,$M21+3)*100/F21))</f>
        <v>&gt;1358.7</v>
      </c>
      <c r="P21" s="127" t="str">
        <f>IF(AND($L21=0,$M21=0),CONCATENATE("&lt;",ROUND(1*100/F21,1)),IF(AND($L21&gt;=49,$M21&gt;=48),CONCATENATE("&gt;",ROUND(4716.1*100/F21,1)),VLOOKUP($L21,Table!$A$22:$BA$172,$M21+5)*100/F21))</f>
        <v>&gt;3930.1</v>
      </c>
      <c r="Q21" s="127" t="str">
        <f t="shared" si="0"/>
        <v>E</v>
      </c>
    </row>
    <row r="22" spans="1:17" ht="21" customHeight="1">
      <c r="A22" s="150" t="s">
        <v>242</v>
      </c>
      <c r="B22" s="77">
        <v>2532497</v>
      </c>
      <c r="C22" s="151" t="s">
        <v>245</v>
      </c>
      <c r="D22" s="152">
        <v>44918.416666666664</v>
      </c>
      <c r="E22" s="153">
        <v>24</v>
      </c>
      <c r="F22" s="153">
        <v>120</v>
      </c>
      <c r="G22" s="152">
        <v>44918.625</v>
      </c>
      <c r="H22" s="152">
        <v>44919.635416666664</v>
      </c>
      <c r="I22" s="154">
        <v>34.799999999999997</v>
      </c>
      <c r="J22" s="155">
        <v>35</v>
      </c>
      <c r="K22" s="156" t="s">
        <v>264</v>
      </c>
      <c r="L22" s="157">
        <v>15</v>
      </c>
      <c r="M22" s="158">
        <v>15</v>
      </c>
      <c r="N22" s="127">
        <f>IF(AND($L22=0,$M22=0),CONCATENATE("&lt;",ROUND(1*100/F22,1)),IF(AND($L22&gt;=49,$M22&gt;=48),CONCATENATE("&gt;",ROUND(2419.6*100/F22,1)),VLOOKUP($L22,Table!$B$22:$BA$172,$M22+4)*100/F22))</f>
        <v>29.866666666666671</v>
      </c>
      <c r="O22" s="127">
        <f>IF(AND($L22=0,$M22=0),CONCATENATE("&lt;",ROUND(1*100/F22,1)),IF(AND($L22&gt;=49,$M22&gt;=48),CONCATENATE("&gt;",ROUND(1630.4*100/F22,1)),VLOOKUP($L22,Table!$C$22:$BA$172,$M22+3)*100/F22))</f>
        <v>20.708333333333332</v>
      </c>
      <c r="P22" s="127">
        <f>IF(AND($L22=0,$M22=0),CONCATENATE("&lt;",ROUND(1*100/F22,1)),IF(AND($L22&gt;=49,$M22&gt;=48),CONCATENATE("&gt;",ROUND(4716.1*100/F22,1)),VLOOKUP($L22,Table!$A$22:$BA$172,$M22+5)*100/F22))</f>
        <v>41.283333333333331</v>
      </c>
      <c r="Q22" s="127" t="str">
        <f t="shared" si="0"/>
        <v/>
      </c>
    </row>
    <row r="23" spans="1:17" ht="21" customHeight="1">
      <c r="A23" s="150" t="s">
        <v>242</v>
      </c>
      <c r="B23" s="77">
        <v>2532498</v>
      </c>
      <c r="C23" s="151" t="s">
        <v>246</v>
      </c>
      <c r="D23" s="152">
        <v>44918.458333333336</v>
      </c>
      <c r="E23" s="153">
        <v>24</v>
      </c>
      <c r="F23" s="153">
        <v>120</v>
      </c>
      <c r="G23" s="152">
        <v>44918.625</v>
      </c>
      <c r="H23" s="152">
        <v>44919.645833333336</v>
      </c>
      <c r="I23" s="154">
        <v>35.200000000000003</v>
      </c>
      <c r="J23" s="155">
        <v>35</v>
      </c>
      <c r="K23" s="156" t="s">
        <v>264</v>
      </c>
      <c r="L23" s="157">
        <v>0</v>
      </c>
      <c r="M23" s="158">
        <v>0</v>
      </c>
      <c r="N23" s="127" t="str">
        <f>IF(AND($L23=0,$M23=0),CONCATENATE("&lt;",ROUND(1*100/F23,1)),IF(AND($L23&gt;=49,$M23&gt;=48),CONCATENATE("&gt;",ROUND(2419.6*100/F23,1)),VLOOKUP($L23,Table!$B$22:$BA$172,$M23+4)*100/F23))</f>
        <v>&lt;0.8</v>
      </c>
      <c r="O23" s="127" t="str">
        <f>IF(AND($L23=0,$M23=0),CONCATENATE("&lt;",ROUND(1*100/F23,1)),IF(AND($L23&gt;=49,$M23&gt;=48),CONCATENATE("&gt;",ROUND(1630.4*100/F23,1)),VLOOKUP($L23,Table!$C$22:$BA$172,$M23+3)*100/F23))</f>
        <v>&lt;0.8</v>
      </c>
      <c r="P23" s="127" t="str">
        <f>IF(AND($L23=0,$M23=0),CONCATENATE("&lt;",ROUND(1*100/F23,1)),IF(AND($L23&gt;=49,$M23&gt;=48),CONCATENATE("&gt;",ROUND(4716.1*100/F23,1)),VLOOKUP($L23,Table!$A$22:$BA$172,$M23+5)*100/F23))</f>
        <v>&lt;0.8</v>
      </c>
      <c r="Q23" s="127" t="str">
        <f t="shared" si="0"/>
        <v>U</v>
      </c>
    </row>
    <row r="24" spans="1:17" ht="21" customHeight="1">
      <c r="A24" s="150" t="s">
        <v>242</v>
      </c>
      <c r="B24" s="77">
        <v>2532499</v>
      </c>
      <c r="C24" s="151" t="s">
        <v>247</v>
      </c>
      <c r="D24" s="152">
        <v>44918.5</v>
      </c>
      <c r="E24" s="153">
        <v>24</v>
      </c>
      <c r="F24" s="153">
        <v>120</v>
      </c>
      <c r="G24" s="152">
        <v>44918.625</v>
      </c>
      <c r="H24" s="152">
        <v>44919.645833333336</v>
      </c>
      <c r="I24" s="154">
        <v>35.200000000000003</v>
      </c>
      <c r="J24" s="155">
        <v>35</v>
      </c>
      <c r="K24" s="156" t="s">
        <v>264</v>
      </c>
      <c r="L24" s="157">
        <v>10</v>
      </c>
      <c r="M24" s="158">
        <v>11</v>
      </c>
      <c r="N24" s="127">
        <f>IF(AND($L24=0,$M24=0),CONCATENATE("&lt;",ROUND(1*100/F24,1)),IF(AND($L24&gt;=49,$M24&gt;=48),CONCATENATE("&gt;",ROUND(2419.6*100/F24,1)),VLOOKUP($L24,Table!$B$22:$BA$172,$M24+4)*100/F24))</f>
        <v>19.508333333333333</v>
      </c>
      <c r="O24" s="127">
        <f>IF(AND($L24=0,$M24=0),CONCATENATE("&lt;",ROUND(1*100/F24,1)),IF(AND($L24&gt;=49,$M24&gt;=48),CONCATENATE("&gt;",ROUND(1630.4*100/F24,1)),VLOOKUP($L24,Table!$C$22:$BA$172,$M24+3)*100/F24))</f>
        <v>12.383333333333333</v>
      </c>
      <c r="P24" s="127">
        <f>IF(AND($L24=0,$M24=0),CONCATENATE("&lt;",ROUND(1*100/F24,1)),IF(AND($L24&gt;=49,$M24&gt;=48),CONCATENATE("&gt;",ROUND(4716.1*100/F24,1)),VLOOKUP($L24,Table!$A$22:$BA$172,$M24+5)*100/F24))</f>
        <v>28.725000000000001</v>
      </c>
      <c r="Q24" s="127" t="str">
        <f t="shared" si="0"/>
        <v/>
      </c>
    </row>
    <row r="25" spans="1:17" ht="21" customHeight="1">
      <c r="A25" s="150" t="s">
        <v>242</v>
      </c>
      <c r="B25" s="77">
        <v>2532500</v>
      </c>
      <c r="C25" s="151" t="s">
        <v>248</v>
      </c>
      <c r="D25" s="152">
        <v>44918.520833333336</v>
      </c>
      <c r="E25" s="153">
        <v>24</v>
      </c>
      <c r="F25" s="153">
        <v>120</v>
      </c>
      <c r="G25" s="152">
        <v>44918.625</v>
      </c>
      <c r="H25" s="152">
        <v>44919.645833333336</v>
      </c>
      <c r="I25" s="154">
        <v>35</v>
      </c>
      <c r="J25" s="155">
        <v>35</v>
      </c>
      <c r="K25" s="156" t="s">
        <v>264</v>
      </c>
      <c r="L25" s="157">
        <v>35</v>
      </c>
      <c r="M25" s="158">
        <v>15</v>
      </c>
      <c r="N25" s="127">
        <f>IF(AND($L25=0,$M25=0),CONCATENATE("&lt;",ROUND(1*100/F25,1)),IF(AND($L25&gt;=49,$M25&gt;=48),CONCATENATE("&gt;",ROUND(2419.6*100/F25,1)),VLOOKUP($L25,Table!$B$22:$BA$172,$M25+4)*100/F25))</f>
        <v>72.408333333333331</v>
      </c>
      <c r="O25" s="127">
        <f>IF(AND($L25=0,$M25=0),CONCATENATE("&lt;",ROUND(1*100/F25,1)),IF(AND($L25&gt;=49,$M25&gt;=48),CONCATENATE("&gt;",ROUND(1630.4*100/F25,1)),VLOOKUP($L25,Table!$C$22:$BA$172,$M25+3)*100/F25))</f>
        <v>54.45</v>
      </c>
      <c r="P25" s="127">
        <f>IF(AND($L25=0,$M25=0),CONCATENATE("&lt;",ROUND(1*100/F25,1)),IF(AND($L25&gt;=49,$M25&gt;=48),CONCATENATE("&gt;",ROUND(4716.1*100/F25,1)),VLOOKUP($L25,Table!$A$22:$BA$172,$M25+5)*100/F25))</f>
        <v>94.858333333333334</v>
      </c>
      <c r="Q25" s="127" t="str">
        <f t="shared" si="0"/>
        <v/>
      </c>
    </row>
    <row r="26" spans="1:17" ht="21" customHeight="1">
      <c r="A26" s="150"/>
      <c r="B26" s="77"/>
      <c r="C26" s="151"/>
      <c r="D26" s="152"/>
      <c r="E26" s="153"/>
      <c r="F26" s="153"/>
      <c r="G26" s="152"/>
      <c r="H26" s="152"/>
      <c r="I26" s="154"/>
      <c r="J26" s="155"/>
      <c r="K26" s="156"/>
      <c r="L26" s="157"/>
      <c r="M26" s="158"/>
    </row>
    <row r="27" spans="1:17" ht="21" customHeight="1">
      <c r="A27" s="150"/>
      <c r="B27" s="77"/>
      <c r="C27" s="151"/>
      <c r="D27" s="152"/>
      <c r="E27" s="153"/>
      <c r="F27" s="153"/>
      <c r="G27" s="152"/>
      <c r="H27" s="152"/>
      <c r="I27" s="154"/>
      <c r="J27" s="155"/>
      <c r="K27" s="156"/>
      <c r="L27" s="157"/>
      <c r="M27" s="158"/>
    </row>
    <row r="28" spans="1:17" ht="21" customHeight="1">
      <c r="A28" s="150"/>
      <c r="B28" s="77"/>
      <c r="C28" s="151"/>
      <c r="D28" s="152"/>
      <c r="E28" s="153"/>
      <c r="F28" s="153"/>
      <c r="G28" s="152"/>
      <c r="H28" s="152"/>
      <c r="I28" s="154"/>
      <c r="J28" s="155"/>
      <c r="K28" s="156"/>
      <c r="L28" s="157"/>
      <c r="M28" s="158"/>
    </row>
    <row r="29" spans="1:17" ht="21" customHeight="1">
      <c r="A29" s="150"/>
      <c r="B29" s="77"/>
      <c r="C29" s="151"/>
      <c r="D29" s="152"/>
      <c r="E29" s="153"/>
      <c r="F29" s="153"/>
      <c r="G29" s="152"/>
      <c r="H29" s="152"/>
      <c r="I29" s="154"/>
      <c r="J29" s="155"/>
      <c r="K29" s="156"/>
      <c r="L29" s="157"/>
      <c r="M29" s="158"/>
    </row>
    <row r="30" spans="1:17" ht="21" customHeight="1">
      <c r="A30" s="150"/>
      <c r="B30" s="77"/>
      <c r="C30" s="151"/>
      <c r="D30" s="152"/>
      <c r="E30" s="153"/>
      <c r="F30" s="153"/>
      <c r="G30" s="152"/>
      <c r="H30" s="152"/>
      <c r="I30" s="154"/>
      <c r="J30" s="155"/>
      <c r="K30" s="156"/>
      <c r="L30" s="157"/>
      <c r="M30" s="158"/>
    </row>
    <row r="31" spans="1:17" ht="21" customHeight="1">
      <c r="A31" s="150"/>
      <c r="B31" s="77"/>
      <c r="C31" s="151"/>
      <c r="D31" s="152"/>
      <c r="E31" s="153"/>
      <c r="F31" s="153"/>
      <c r="G31" s="152"/>
      <c r="H31" s="152"/>
      <c r="I31" s="154"/>
      <c r="J31" s="155"/>
      <c r="K31" s="156"/>
      <c r="L31" s="157"/>
      <c r="M31" s="158"/>
    </row>
    <row r="32" spans="1:17" ht="21" customHeight="1">
      <c r="A32" s="150"/>
      <c r="B32" s="77"/>
      <c r="C32" s="151"/>
      <c r="D32" s="152"/>
      <c r="E32" s="153"/>
      <c r="F32" s="153"/>
      <c r="G32" s="152"/>
      <c r="H32" s="152"/>
      <c r="I32" s="154"/>
      <c r="J32" s="155"/>
      <c r="K32" s="156"/>
      <c r="L32" s="157"/>
      <c r="M32" s="158"/>
    </row>
    <row r="33" spans="1:13" ht="21" customHeight="1">
      <c r="A33" s="150"/>
      <c r="B33" s="77"/>
      <c r="C33" s="151"/>
      <c r="D33" s="152"/>
      <c r="E33" s="153"/>
      <c r="F33" s="153"/>
      <c r="G33" s="152"/>
      <c r="H33" s="152"/>
      <c r="I33" s="154"/>
      <c r="J33" s="155"/>
      <c r="K33" s="156"/>
      <c r="L33" s="157"/>
      <c r="M33" s="158"/>
    </row>
    <row r="34" spans="1:13" ht="21" customHeight="1">
      <c r="A34" s="150"/>
      <c r="B34" s="77"/>
      <c r="C34" s="151"/>
      <c r="D34" s="152"/>
      <c r="E34" s="153"/>
      <c r="F34" s="153"/>
      <c r="G34" s="152"/>
      <c r="H34" s="152"/>
      <c r="I34" s="154"/>
      <c r="J34" s="155"/>
      <c r="K34" s="156"/>
      <c r="L34" s="157"/>
      <c r="M34" s="158"/>
    </row>
    <row r="35" spans="1:13" ht="21" customHeight="1">
      <c r="A35" s="150"/>
      <c r="B35" s="77"/>
      <c r="C35" s="151"/>
      <c r="D35" s="152"/>
      <c r="E35" s="153"/>
      <c r="F35" s="153"/>
      <c r="G35" s="152"/>
      <c r="H35" s="152"/>
      <c r="I35" s="154"/>
      <c r="J35" s="155"/>
      <c r="K35" s="156"/>
      <c r="L35" s="157"/>
      <c r="M35" s="158"/>
    </row>
    <row r="36" spans="1:13" ht="21" customHeight="1">
      <c r="A36" s="150"/>
      <c r="B36" s="77"/>
      <c r="C36" s="151"/>
      <c r="D36" s="152"/>
      <c r="E36" s="153"/>
      <c r="F36" s="153"/>
      <c r="G36" s="152"/>
      <c r="H36" s="152"/>
      <c r="I36" s="154"/>
      <c r="J36" s="155"/>
      <c r="K36" s="156"/>
      <c r="L36" s="157"/>
      <c r="M36" s="158"/>
    </row>
    <row r="37" spans="1:13" ht="21" customHeight="1">
      <c r="A37" s="150"/>
      <c r="B37" s="77"/>
      <c r="C37" s="151"/>
      <c r="D37" s="152"/>
      <c r="E37" s="153"/>
      <c r="F37" s="153"/>
      <c r="G37" s="152"/>
      <c r="H37" s="152"/>
      <c r="I37" s="154"/>
      <c r="J37" s="155"/>
      <c r="K37" s="156"/>
      <c r="L37" s="157"/>
      <c r="M37" s="158"/>
    </row>
    <row r="38" spans="1:13" ht="21" customHeight="1">
      <c r="A38" s="150"/>
      <c r="B38" s="77"/>
      <c r="C38" s="151"/>
      <c r="D38" s="152"/>
      <c r="E38" s="153"/>
      <c r="F38" s="153"/>
      <c r="G38" s="152"/>
      <c r="H38" s="152"/>
      <c r="I38" s="154"/>
      <c r="J38" s="155"/>
      <c r="K38" s="156"/>
      <c r="L38" s="157"/>
      <c r="M38" s="158"/>
    </row>
    <row r="39" spans="1:13" ht="21" customHeight="1">
      <c r="A39" s="150"/>
      <c r="B39" s="77"/>
      <c r="C39" s="151"/>
      <c r="D39" s="152"/>
      <c r="E39" s="153"/>
      <c r="F39" s="153"/>
      <c r="G39" s="152"/>
      <c r="H39" s="152"/>
      <c r="I39" s="154"/>
      <c r="J39" s="155"/>
      <c r="K39" s="156"/>
      <c r="L39" s="157"/>
      <c r="M39" s="158"/>
    </row>
    <row r="40" spans="1:13" ht="21" customHeight="1">
      <c r="A40" s="150"/>
      <c r="B40" s="77"/>
      <c r="C40" s="151"/>
      <c r="D40" s="152"/>
      <c r="E40" s="153"/>
      <c r="F40" s="153"/>
      <c r="G40" s="152"/>
      <c r="H40" s="152"/>
      <c r="I40" s="154"/>
      <c r="J40" s="155"/>
      <c r="K40" s="156"/>
      <c r="L40" s="157"/>
      <c r="M40" s="158"/>
    </row>
    <row r="41" spans="1:13" ht="21" customHeight="1">
      <c r="A41" s="150"/>
      <c r="B41" s="77"/>
      <c r="C41" s="151"/>
      <c r="D41" s="152"/>
      <c r="E41" s="153"/>
      <c r="F41" s="153"/>
      <c r="G41" s="152"/>
      <c r="H41" s="152"/>
      <c r="I41" s="154"/>
      <c r="J41" s="155"/>
      <c r="K41" s="156"/>
      <c r="L41" s="157"/>
      <c r="M41" s="158"/>
    </row>
    <row r="42" spans="1:13" ht="21" customHeight="1">
      <c r="A42" s="150"/>
      <c r="B42" s="77"/>
      <c r="C42" s="151"/>
      <c r="D42" s="152"/>
      <c r="E42" s="153"/>
      <c r="F42" s="153"/>
      <c r="G42" s="152"/>
      <c r="H42" s="152"/>
      <c r="I42" s="154"/>
      <c r="J42" s="155"/>
      <c r="K42" s="156"/>
      <c r="L42" s="157"/>
      <c r="M42" s="158"/>
    </row>
    <row r="43" spans="1:13" ht="21" customHeight="1">
      <c r="A43" s="150"/>
      <c r="B43" s="77"/>
      <c r="C43" s="151"/>
      <c r="D43" s="152"/>
      <c r="E43" s="153"/>
      <c r="F43" s="153"/>
      <c r="G43" s="152"/>
      <c r="H43" s="152"/>
      <c r="I43" s="154"/>
      <c r="J43" s="155"/>
      <c r="K43" s="156"/>
      <c r="L43" s="157"/>
      <c r="M43" s="158"/>
    </row>
    <row r="44" spans="1:13" ht="21" customHeight="1">
      <c r="A44" s="150"/>
      <c r="B44" s="77"/>
      <c r="C44" s="151"/>
      <c r="D44" s="152"/>
      <c r="E44" s="153"/>
      <c r="F44" s="153"/>
      <c r="G44" s="152"/>
      <c r="H44" s="152"/>
      <c r="I44" s="154"/>
      <c r="J44" s="155"/>
      <c r="K44" s="156"/>
      <c r="L44" s="157"/>
      <c r="M44" s="158"/>
    </row>
    <row r="45" spans="1:13" ht="21" customHeight="1">
      <c r="A45" s="150"/>
      <c r="B45" s="77"/>
      <c r="C45" s="151"/>
      <c r="D45" s="152"/>
      <c r="E45" s="153"/>
      <c r="F45" s="153"/>
      <c r="G45" s="152"/>
      <c r="H45" s="152"/>
      <c r="I45" s="154"/>
      <c r="J45" s="155"/>
      <c r="K45" s="156"/>
      <c r="L45" s="157"/>
      <c r="M45" s="158"/>
    </row>
    <row r="46" spans="1:13" ht="21" customHeight="1">
      <c r="A46" s="150"/>
      <c r="B46" s="77"/>
      <c r="C46" s="151"/>
      <c r="D46" s="152"/>
      <c r="E46" s="153"/>
      <c r="F46" s="153"/>
      <c r="G46" s="152"/>
      <c r="H46" s="152"/>
      <c r="I46" s="154"/>
      <c r="J46" s="155"/>
      <c r="K46" s="156"/>
      <c r="L46" s="157"/>
      <c r="M46" s="158"/>
    </row>
    <row r="47" spans="1:13" ht="21" customHeight="1">
      <c r="A47" s="150"/>
      <c r="B47" s="77"/>
      <c r="C47" s="151"/>
      <c r="D47" s="152"/>
      <c r="E47" s="153"/>
      <c r="F47" s="153"/>
      <c r="G47" s="152"/>
      <c r="H47" s="152"/>
      <c r="I47" s="154"/>
      <c r="J47" s="155"/>
      <c r="K47" s="156"/>
      <c r="L47" s="157"/>
      <c r="M47" s="158"/>
    </row>
    <row r="48" spans="1:13" ht="21" customHeight="1">
      <c r="A48" s="150"/>
      <c r="B48" s="77"/>
      <c r="C48" s="151"/>
      <c r="D48" s="152"/>
      <c r="E48" s="153"/>
      <c r="F48" s="153"/>
      <c r="G48" s="152"/>
      <c r="H48" s="152"/>
      <c r="I48" s="154"/>
      <c r="J48" s="155"/>
      <c r="K48" s="156"/>
      <c r="L48" s="157"/>
      <c r="M48" s="158"/>
    </row>
    <row r="49" spans="1:13" ht="21" customHeight="1">
      <c r="A49" s="150"/>
      <c r="B49" s="77"/>
      <c r="C49" s="151"/>
      <c r="D49" s="152"/>
      <c r="E49" s="153"/>
      <c r="F49" s="153"/>
      <c r="G49" s="152"/>
      <c r="H49" s="152"/>
      <c r="I49" s="154"/>
      <c r="J49" s="155"/>
      <c r="K49" s="156"/>
      <c r="L49" s="157"/>
      <c r="M49" s="158"/>
    </row>
    <row r="50" spans="1:13" ht="21" customHeight="1">
      <c r="A50" s="150"/>
      <c r="B50" s="77"/>
      <c r="C50" s="151"/>
      <c r="D50" s="152"/>
      <c r="E50" s="153"/>
      <c r="F50" s="153"/>
      <c r="G50" s="152"/>
      <c r="H50" s="152"/>
      <c r="I50" s="154"/>
      <c r="J50" s="155"/>
      <c r="K50" s="156"/>
      <c r="L50" s="157"/>
      <c r="M50" s="158"/>
    </row>
    <row r="51" spans="1:13" ht="21" customHeight="1">
      <c r="A51" s="150"/>
      <c r="B51" s="77"/>
      <c r="C51" s="151"/>
      <c r="D51" s="152"/>
      <c r="E51" s="153"/>
      <c r="F51" s="153"/>
      <c r="G51" s="152"/>
      <c r="H51" s="152"/>
      <c r="I51" s="154"/>
      <c r="J51" s="155"/>
      <c r="K51" s="156"/>
      <c r="L51" s="157"/>
      <c r="M51" s="158"/>
    </row>
    <row r="52" spans="1:13" ht="21" customHeight="1">
      <c r="A52" s="150"/>
      <c r="B52" s="77"/>
      <c r="C52" s="151"/>
      <c r="D52" s="152"/>
      <c r="E52" s="153"/>
      <c r="F52" s="153"/>
      <c r="G52" s="152"/>
      <c r="H52" s="152"/>
      <c r="I52" s="154"/>
      <c r="J52" s="155"/>
      <c r="K52" s="156"/>
      <c r="L52" s="157"/>
      <c r="M52" s="158"/>
    </row>
    <row r="53" spans="1:13" ht="21" customHeight="1">
      <c r="A53" s="150"/>
      <c r="B53" s="77"/>
      <c r="C53" s="151"/>
      <c r="D53" s="152"/>
      <c r="E53" s="153"/>
      <c r="F53" s="153"/>
      <c r="G53" s="152"/>
      <c r="H53" s="152"/>
      <c r="I53" s="154"/>
      <c r="J53" s="155"/>
      <c r="K53" s="156"/>
      <c r="L53" s="157"/>
      <c r="M53" s="158"/>
    </row>
    <row r="54" spans="1:13" ht="21" customHeight="1">
      <c r="A54" s="150"/>
      <c r="B54" s="77"/>
      <c r="C54" s="151"/>
      <c r="D54" s="152"/>
      <c r="E54" s="153"/>
      <c r="F54" s="153"/>
      <c r="G54" s="152"/>
      <c r="H54" s="152"/>
      <c r="I54" s="154"/>
      <c r="J54" s="155"/>
      <c r="K54" s="156"/>
      <c r="L54" s="157"/>
      <c r="M54" s="158"/>
    </row>
    <row r="55" spans="1:13" ht="21" customHeight="1">
      <c r="A55" s="150"/>
      <c r="B55" s="77"/>
      <c r="C55" s="151"/>
      <c r="D55" s="152"/>
      <c r="E55" s="153"/>
      <c r="F55" s="153"/>
      <c r="G55" s="152"/>
      <c r="H55" s="152"/>
      <c r="I55" s="154"/>
      <c r="J55" s="155"/>
      <c r="K55" s="156"/>
      <c r="L55" s="157"/>
      <c r="M55" s="158"/>
    </row>
    <row r="56" spans="1:13" ht="21" customHeight="1">
      <c r="A56" s="150"/>
      <c r="B56" s="77"/>
      <c r="C56" s="151"/>
      <c r="D56" s="152"/>
      <c r="E56" s="153"/>
      <c r="F56" s="153"/>
      <c r="G56" s="152"/>
      <c r="H56" s="152"/>
      <c r="I56" s="154"/>
      <c r="J56" s="155"/>
      <c r="K56" s="156"/>
      <c r="L56" s="157"/>
      <c r="M56" s="158"/>
    </row>
    <row r="57" spans="1:13" ht="21" customHeight="1">
      <c r="A57" s="150"/>
      <c r="B57" s="77"/>
      <c r="C57" s="151"/>
      <c r="D57" s="152"/>
      <c r="E57" s="153"/>
      <c r="F57" s="153"/>
      <c r="G57" s="152"/>
      <c r="H57" s="152"/>
      <c r="I57" s="154"/>
      <c r="J57" s="155"/>
      <c r="K57" s="156"/>
      <c r="L57" s="157"/>
      <c r="M57" s="158"/>
    </row>
    <row r="58" spans="1:13" ht="21" customHeight="1">
      <c r="A58" s="150"/>
      <c r="B58" s="77"/>
      <c r="C58" s="151"/>
      <c r="D58" s="152"/>
      <c r="E58" s="153"/>
      <c r="F58" s="153"/>
      <c r="G58" s="152"/>
      <c r="H58" s="152"/>
      <c r="I58" s="154"/>
      <c r="J58" s="155"/>
      <c r="K58" s="156"/>
      <c r="L58" s="157"/>
      <c r="M58" s="158"/>
    </row>
    <row r="59" spans="1:13" ht="21" customHeight="1">
      <c r="A59" s="150"/>
      <c r="B59" s="77"/>
      <c r="C59" s="151"/>
      <c r="D59" s="152"/>
      <c r="E59" s="153"/>
      <c r="F59" s="153"/>
      <c r="G59" s="152"/>
      <c r="H59" s="152"/>
      <c r="I59" s="154"/>
      <c r="J59" s="155"/>
      <c r="K59" s="156"/>
      <c r="L59" s="157"/>
      <c r="M59" s="158"/>
    </row>
    <row r="60" spans="1:13" ht="21" customHeight="1">
      <c r="A60" s="150"/>
      <c r="B60" s="77"/>
      <c r="C60" s="151"/>
      <c r="D60" s="152"/>
      <c r="E60" s="153"/>
      <c r="F60" s="153"/>
      <c r="G60" s="152"/>
      <c r="H60" s="152"/>
      <c r="I60" s="154"/>
      <c r="J60" s="155"/>
      <c r="K60" s="156"/>
      <c r="L60" s="157"/>
      <c r="M60" s="158"/>
    </row>
    <row r="61" spans="1:13" ht="21" customHeight="1">
      <c r="A61" s="150"/>
      <c r="B61" s="77"/>
      <c r="C61" s="151"/>
      <c r="D61" s="152"/>
      <c r="E61" s="153"/>
      <c r="F61" s="153"/>
      <c r="G61" s="152"/>
      <c r="H61" s="152"/>
      <c r="I61" s="154"/>
      <c r="J61" s="155"/>
      <c r="K61" s="156"/>
      <c r="L61" s="157"/>
      <c r="M61" s="158"/>
    </row>
    <row r="62" spans="1:13" ht="21" customHeight="1">
      <c r="A62" s="150"/>
      <c r="B62" s="77"/>
      <c r="C62" s="151"/>
      <c r="D62" s="152"/>
      <c r="E62" s="153"/>
      <c r="F62" s="153"/>
      <c r="G62" s="152"/>
      <c r="H62" s="152"/>
      <c r="I62" s="154"/>
      <c r="J62" s="155"/>
      <c r="K62" s="156"/>
      <c r="L62" s="157"/>
      <c r="M62" s="158"/>
    </row>
  </sheetData>
  <mergeCells count="3">
    <mergeCell ref="L3:M3"/>
    <mergeCell ref="A1:M1"/>
    <mergeCell ref="C3:H3"/>
  </mergeCells>
  <pageMargins left="0.25" right="0.25" top="0.75" bottom="0.75" header="0.3" footer="0.3"/>
  <pageSetup scale="95" orientation="landscape" r:id="rId1"/>
  <headerFooter alignWithMargins="0">
    <oddHeader>&amp;RPage &amp;P of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24</vt:i4>
      </vt:variant>
    </vt:vector>
  </HeadingPairs>
  <TitlesOfParts>
    <vt:vector size="50" baseType="lpstr">
      <vt:lpstr>Instructions</vt:lpstr>
      <vt:lpstr>LISTS</vt:lpstr>
      <vt:lpstr>Combined_Data</vt:lpstr>
      <vt:lpstr>TDS-TSS</vt:lpstr>
      <vt:lpstr>TDS-TSS-IONS</vt:lpstr>
      <vt:lpstr>MAS Anions</vt:lpstr>
      <vt:lpstr>NUTS-LOW</vt:lpstr>
      <vt:lpstr>NUTS</vt:lpstr>
      <vt:lpstr>BACTERIA RECORD SHEET</vt:lpstr>
      <vt:lpstr>Bacteria File Upload</vt:lpstr>
      <vt:lpstr>METALS+AL</vt:lpstr>
      <vt:lpstr>METALS</vt:lpstr>
      <vt:lpstr>AL-IND</vt:lpstr>
      <vt:lpstr>DISS-METALS</vt:lpstr>
      <vt:lpstr>METALS-FULL</vt:lpstr>
      <vt:lpstr>8260</vt:lpstr>
      <vt:lpstr>8270</vt:lpstr>
      <vt:lpstr>DOC</vt:lpstr>
      <vt:lpstr>Other2</vt:lpstr>
      <vt:lpstr>Other3</vt:lpstr>
      <vt:lpstr>Other4</vt:lpstr>
      <vt:lpstr>Other5</vt:lpstr>
      <vt:lpstr>Other6</vt:lpstr>
      <vt:lpstr>CA+MG</vt:lpstr>
      <vt:lpstr>CYANIDE</vt:lpstr>
      <vt:lpstr>Table</vt:lpstr>
      <vt:lpstr>'BACTERIA RECORD SHEET'!Print_Area</vt:lpstr>
      <vt:lpstr>'NUTS-LOW'!Print_Area</vt:lpstr>
      <vt:lpstr>'8260'!Print_Titles</vt:lpstr>
      <vt:lpstr>'8270'!Print_Titles</vt:lpstr>
      <vt:lpstr>'AL-IND'!Print_Titles</vt:lpstr>
      <vt:lpstr>'BACTERIA RECORD SHEET'!Print_Titles</vt:lpstr>
      <vt:lpstr>'CA+MG'!Print_Titles</vt:lpstr>
      <vt:lpstr>CYANIDE!Print_Titles</vt:lpstr>
      <vt:lpstr>'DISS-METALS'!Print_Titles</vt:lpstr>
      <vt:lpstr>DOC!Print_Titles</vt:lpstr>
      <vt:lpstr>'MAS Anions'!Print_Titles</vt:lpstr>
      <vt:lpstr>METALS!Print_Titles</vt:lpstr>
      <vt:lpstr>'METALS+AL'!Print_Titles</vt:lpstr>
      <vt:lpstr>'METALS-FULL'!Print_Titles</vt:lpstr>
      <vt:lpstr>NUTS!Print_Titles</vt:lpstr>
      <vt:lpstr>'NUTS-LOW'!Print_Titles</vt:lpstr>
      <vt:lpstr>Other2!Print_Titles</vt:lpstr>
      <vt:lpstr>Other3!Print_Titles</vt:lpstr>
      <vt:lpstr>Other4!Print_Titles</vt:lpstr>
      <vt:lpstr>Other5!Print_Titles</vt:lpstr>
      <vt:lpstr>Other6!Print_Titles</vt:lpstr>
      <vt:lpstr>'TDS-TSS'!Print_Titles</vt:lpstr>
      <vt:lpstr>'TDS-TSS-IONS'!Print_Titles</vt:lpstr>
      <vt:lpstr>TSS_TDS_Header</vt:lpstr>
    </vt:vector>
  </TitlesOfParts>
  <Company>New Mexico Environment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Kristopher Barrios</dc:creator>
  <cp:lastModifiedBy>Miguel Montoya</cp:lastModifiedBy>
  <cp:lastPrinted>2021-03-24T20:33:34Z</cp:lastPrinted>
  <dcterms:created xsi:type="dcterms:W3CDTF">2016-02-24T20:38:39Z</dcterms:created>
  <dcterms:modified xsi:type="dcterms:W3CDTF">2022-12-20T17:30:41Z</dcterms:modified>
</cp:coreProperties>
</file>